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0" windowWidth="19440" windowHeight="11265" firstSheet="4" activeTab="7"/>
  </bookViews>
  <sheets>
    <sheet name="HSBC" sheetId="3" r:id="rId1"/>
    <sheet name="MHBS Savings" sheetId="4" r:id="rId2"/>
    <sheet name="All accounts &amp; reconciliation" sheetId="5" r:id="rId3"/>
    <sheet name="Expenditure against budget" sheetId="2" r:id="rId4"/>
    <sheet name="Awards for all grant breakdown" sheetId="7" r:id="rId5"/>
    <sheet name="Income breakdown" sheetId="9" r:id="rId6"/>
    <sheet name="Meter payments" sheetId="10" r:id="rId7"/>
    <sheet name="Transparency Fund Grant" sheetId="11" r:id="rId8"/>
    <sheet name="Sheet1" sheetId="12" r:id="rId9"/>
  </sheets>
  <calcPr calcId="145621"/>
</workbook>
</file>

<file path=xl/calcChain.xml><?xml version="1.0" encoding="utf-8"?>
<calcChain xmlns="http://schemas.openxmlformats.org/spreadsheetml/2006/main">
  <c r="C15" i="12" l="1"/>
  <c r="C16" i="12" s="1"/>
  <c r="C14" i="12"/>
  <c r="I13" i="12"/>
  <c r="H13" i="12"/>
  <c r="C16" i="9" l="1"/>
  <c r="D15" i="9"/>
  <c r="C15" i="9" l="1"/>
  <c r="C24" i="7"/>
  <c r="C23" i="7"/>
  <c r="G16" i="7"/>
  <c r="XFD23" i="7"/>
  <c r="L76" i="3"/>
  <c r="I76" i="3"/>
  <c r="E76" i="3"/>
  <c r="K76" i="3"/>
  <c r="M76" i="3"/>
  <c r="N76" i="3"/>
  <c r="O76" i="3"/>
  <c r="P76" i="3"/>
  <c r="Q76" i="3"/>
  <c r="R76" i="3"/>
  <c r="S76" i="3"/>
  <c r="T76" i="3"/>
  <c r="U76" i="3"/>
  <c r="V76" i="3"/>
  <c r="H14" i="7" l="1"/>
  <c r="C21" i="7" s="1"/>
  <c r="AG76" i="3"/>
  <c r="I7" i="5"/>
  <c r="AF76" i="3"/>
  <c r="AE76" i="3"/>
  <c r="AD76" i="3"/>
  <c r="Z76" i="3"/>
  <c r="Y76" i="3"/>
  <c r="H76" i="3"/>
  <c r="F76" i="3"/>
  <c r="AI76" i="3" l="1"/>
  <c r="AC76" i="3"/>
  <c r="AB76" i="3"/>
  <c r="AA76" i="3"/>
  <c r="X76" i="3"/>
  <c r="W76" i="3"/>
  <c r="J76" i="3"/>
  <c r="G76" i="3"/>
  <c r="C20" i="4" l="1"/>
  <c r="F20" i="4" s="1"/>
  <c r="F6" i="5" l="1"/>
  <c r="I17" i="5"/>
  <c r="E89" i="3"/>
  <c r="E90" i="3" s="1"/>
  <c r="D20" i="4"/>
  <c r="F22" i="4" s="1"/>
  <c r="C22" i="5" l="1"/>
  <c r="C30" i="2" l="1"/>
  <c r="D30" i="2" s="1"/>
  <c r="C17" i="2"/>
  <c r="D17" i="2" s="1"/>
  <c r="C24" i="5" l="1"/>
  <c r="L21" i="11"/>
  <c r="K21" i="11"/>
  <c r="H21" i="11"/>
  <c r="H19" i="11"/>
  <c r="J19" i="11"/>
  <c r="J21" i="11" s="1"/>
  <c r="C21" i="11"/>
  <c r="G19" i="11"/>
  <c r="C22" i="11" s="1"/>
  <c r="C23" i="11" s="1"/>
  <c r="I19" i="11"/>
  <c r="I21" i="11" s="1"/>
  <c r="C19" i="11"/>
  <c r="H8" i="7"/>
  <c r="C19" i="7" s="1"/>
  <c r="C6" i="2"/>
  <c r="D6" i="2" s="1"/>
  <c r="C8" i="2"/>
  <c r="D8" i="2" s="1"/>
  <c r="C20" i="2"/>
  <c r="D20" i="2" s="1"/>
  <c r="C11" i="2"/>
  <c r="D11" i="2" s="1"/>
  <c r="C29" i="2"/>
  <c r="D29" i="2" s="1"/>
  <c r="C31" i="2"/>
  <c r="D31" i="2" s="1"/>
  <c r="C24" i="2"/>
  <c r="C12" i="2"/>
  <c r="D12" i="2" s="1"/>
  <c r="C7" i="2"/>
  <c r="D7" i="2" s="1"/>
  <c r="C18" i="2"/>
  <c r="D18" i="2" s="1"/>
  <c r="C28" i="2"/>
  <c r="C27" i="2"/>
  <c r="D27" i="2" s="1"/>
  <c r="C26" i="2"/>
  <c r="D26" i="2" s="1"/>
  <c r="C25" i="2"/>
  <c r="D25" i="2"/>
  <c r="C16" i="2"/>
  <c r="D16" i="2" s="1"/>
  <c r="C15" i="2"/>
  <c r="D15" i="2" s="1"/>
  <c r="C14" i="2"/>
  <c r="D14" i="2" s="1"/>
  <c r="C13" i="2"/>
  <c r="D13" i="2" s="1"/>
  <c r="C9" i="2"/>
  <c r="D9" i="2" s="1"/>
  <c r="D28" i="2"/>
  <c r="B33" i="2"/>
  <c r="I78" i="3"/>
  <c r="I79" i="3"/>
  <c r="I81" i="3"/>
  <c r="I14" i="7"/>
  <c r="E79" i="3"/>
  <c r="C18" i="7"/>
  <c r="C20" i="7" s="1"/>
  <c r="C22" i="7" s="1"/>
  <c r="I8" i="5"/>
  <c r="F21" i="4"/>
  <c r="F24" i="4" s="1"/>
  <c r="C8" i="5" s="1"/>
  <c r="E80" i="3"/>
  <c r="F13" i="5"/>
  <c r="F7" i="5"/>
  <c r="F8" i="5" s="1"/>
  <c r="I23" i="5" s="1"/>
  <c r="E78" i="3"/>
  <c r="E82" i="3"/>
  <c r="I80" i="3" l="1"/>
  <c r="I82" i="3" s="1"/>
  <c r="C7" i="5" s="1"/>
  <c r="C33" i="2"/>
  <c r="E81" i="3"/>
  <c r="E83" i="3" l="1"/>
  <c r="C6" i="5" s="1"/>
  <c r="C10" i="5" s="1"/>
  <c r="C12" i="5" s="1"/>
  <c r="I83" i="3"/>
  <c r="F14" i="5" s="1"/>
  <c r="F16" i="5" s="1"/>
  <c r="I24" i="5" s="1"/>
  <c r="I25" i="5" s="1"/>
  <c r="I9" i="5"/>
  <c r="J10" i="5" s="1"/>
  <c r="J18" i="5" s="1"/>
</calcChain>
</file>

<file path=xl/sharedStrings.xml><?xml version="1.0" encoding="utf-8"?>
<sst xmlns="http://schemas.openxmlformats.org/spreadsheetml/2006/main" count="292" uniqueCount="226">
  <si>
    <t>Date</t>
  </si>
  <si>
    <t>Details</t>
  </si>
  <si>
    <t>Receipt</t>
  </si>
  <si>
    <t>Payment</t>
  </si>
  <si>
    <t>Precept</t>
  </si>
  <si>
    <t>Receipts</t>
  </si>
  <si>
    <t>Grass</t>
  </si>
  <si>
    <t>Insurance</t>
  </si>
  <si>
    <t>VAT</t>
  </si>
  <si>
    <t>output</t>
  </si>
  <si>
    <t>repayment</t>
  </si>
  <si>
    <t>Brought forward</t>
  </si>
  <si>
    <t>Carry Forward</t>
  </si>
  <si>
    <t>Unpresented</t>
  </si>
  <si>
    <t>Balance</t>
  </si>
  <si>
    <t>Petty Cash</t>
  </si>
  <si>
    <t>Audit Fee</t>
  </si>
  <si>
    <t>Training</t>
  </si>
  <si>
    <t>Village Hall</t>
  </si>
  <si>
    <t>Grass Cutting</t>
  </si>
  <si>
    <t>IT Domain &amp; Equipment</t>
  </si>
  <si>
    <t>Section 137</t>
  </si>
  <si>
    <t>Admin Stationary / office</t>
  </si>
  <si>
    <t>Plus balance b/f</t>
  </si>
  <si>
    <t xml:space="preserve">Tur Langton Parish Council </t>
  </si>
  <si>
    <t>Savings Account</t>
  </si>
  <si>
    <t>Total</t>
  </si>
  <si>
    <t>Opening Balance</t>
  </si>
  <si>
    <t>BUDGET</t>
  </si>
  <si>
    <t>ACTUAL TO DATE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</si>
  <si>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</si>
  <si>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</si>
  <si>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</si>
  <si>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</si>
  <si>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</si>
  <si>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</si>
  <si>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</si>
  <si>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</si>
  <si>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</si>
  <si>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</si>
  <si>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</si>
  <si>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</si>
  <si>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Payments</t>
  </si>
  <si>
    <t>Merton College</t>
  </si>
  <si>
    <t>Audit External</t>
  </si>
  <si>
    <t>Audit Internal</t>
  </si>
  <si>
    <t>Insurance renewal</t>
  </si>
  <si>
    <t>Donations  (137)</t>
  </si>
  <si>
    <t>Miscellaneous</t>
  </si>
  <si>
    <t>Bench</t>
  </si>
  <si>
    <t>Noticeboard</t>
  </si>
  <si>
    <t>CILCA/Training</t>
  </si>
  <si>
    <t>IT Equipment + Domain</t>
  </si>
  <si>
    <t>Election expenses</t>
  </si>
  <si>
    <t>Chairman's Allowance</t>
  </si>
  <si>
    <t>TOTAL</t>
  </si>
  <si>
    <t>Stationery / office</t>
  </si>
  <si>
    <t xml:space="preserve"> </t>
  </si>
  <si>
    <t>MHBS Savings</t>
  </si>
  <si>
    <t>Closing balance (equals net balance above)</t>
  </si>
  <si>
    <t>Memberships /Subscrips</t>
  </si>
  <si>
    <t>Under / Over spend</t>
  </si>
  <si>
    <t>Total Receipts</t>
  </si>
  <si>
    <t xml:space="preserve">Less Total Payments </t>
  </si>
  <si>
    <t>Travel</t>
  </si>
  <si>
    <t>Total unpresented cheques</t>
  </si>
  <si>
    <t>Chq No.</t>
  </si>
  <si>
    <t>Transfers between accounts</t>
  </si>
  <si>
    <t>NHP</t>
  </si>
  <si>
    <t xml:space="preserve">Membership / Subscriptions / Registration </t>
  </si>
  <si>
    <t xml:space="preserve">Balance </t>
  </si>
  <si>
    <t xml:space="preserve">Cash Book balance </t>
  </si>
  <si>
    <t xml:space="preserve">Petty Cash </t>
  </si>
  <si>
    <t>MHBS Savings account</t>
  </si>
  <si>
    <t>Petty Cash Receipts</t>
  </si>
  <si>
    <t xml:space="preserve">Petty Cash Payments </t>
  </si>
  <si>
    <t>Tot Rec</t>
  </si>
  <si>
    <t>Add Bal B/F</t>
  </si>
  <si>
    <t>less tot pay</t>
  </si>
  <si>
    <t>Clerk's Salary (inc HWA &amp; PAYE)</t>
  </si>
  <si>
    <t>Village Improvements</t>
  </si>
  <si>
    <t>Registration ICO</t>
  </si>
  <si>
    <t>From Grant</t>
  </si>
  <si>
    <t>VAT (recoverable)</t>
  </si>
  <si>
    <t>input</t>
  </si>
  <si>
    <t>Grant from Awards for All</t>
  </si>
  <si>
    <t>Village improvements</t>
  </si>
  <si>
    <t>HSBC</t>
  </si>
  <si>
    <t>HSBC Statement</t>
  </si>
  <si>
    <t xml:space="preserve">MHBS Saving account </t>
  </si>
  <si>
    <t>Plus total transferred into account</t>
  </si>
  <si>
    <t>Balance in book</t>
  </si>
  <si>
    <t>Reconciled balance</t>
  </si>
  <si>
    <t>Less total t/out</t>
  </si>
  <si>
    <t>Less total payments</t>
  </si>
  <si>
    <t>Total Payments to 31/3/16</t>
  </si>
  <si>
    <t>Room Hire</t>
  </si>
  <si>
    <t>Balance to carry forward to 16/17</t>
  </si>
  <si>
    <t xml:space="preserve">Description </t>
  </si>
  <si>
    <t>Amount</t>
  </si>
  <si>
    <t>MHBS</t>
  </si>
  <si>
    <t>Account</t>
  </si>
  <si>
    <t>Meter for heating for meeting</t>
  </si>
  <si>
    <t>Printer ink</t>
  </si>
  <si>
    <t>Info Comm registration</t>
  </si>
  <si>
    <t>Chair All'ce</t>
  </si>
  <si>
    <t>Trans No</t>
  </si>
  <si>
    <t>Hall hire fees</t>
  </si>
  <si>
    <t xml:space="preserve">T/UP </t>
  </si>
  <si>
    <t>YourLocale (En work, consulation questionnaires</t>
  </si>
  <si>
    <t>HDC Precept</t>
  </si>
  <si>
    <t>Petty cash top up request</t>
  </si>
  <si>
    <t>Hall hire for meetings</t>
  </si>
  <si>
    <t>Neighbourhood plan</t>
  </si>
  <si>
    <t>Expenditure from petty cash on electricity meter in Village Hall</t>
  </si>
  <si>
    <t>Meeting date</t>
  </si>
  <si>
    <t>Amount taken from Petty Cash</t>
  </si>
  <si>
    <t>EXP no</t>
  </si>
  <si>
    <t>Less total payments to 31/3/16</t>
  </si>
  <si>
    <t>Less total payments from  31/3/16</t>
  </si>
  <si>
    <t>TL Village Hall hire for meetings</t>
  </si>
  <si>
    <t>Grant</t>
  </si>
  <si>
    <t>Your Locale
 (Env work, policy dev</t>
  </si>
  <si>
    <t xml:space="preserve">Payments </t>
  </si>
  <si>
    <t xml:space="preserve">Salary </t>
  </si>
  <si>
    <t>Setting up costs</t>
  </si>
  <si>
    <t>Monthly costs</t>
  </si>
  <si>
    <t>Tranparency Fund Grant</t>
  </si>
  <si>
    <t>Total Payments</t>
  </si>
  <si>
    <t xml:space="preserve">Transparency Fund Grant </t>
  </si>
  <si>
    <t>August salary</t>
  </si>
  <si>
    <t>September Salary</t>
  </si>
  <si>
    <t>Threshold</t>
  </si>
  <si>
    <t>Website set up cost</t>
  </si>
  <si>
    <t>Monthly costs 1/8/16 - 31/3/17</t>
  </si>
  <si>
    <t>Admin Clerk Sal / HWA /Trans</t>
  </si>
  <si>
    <t>Donation (Defrib)</t>
  </si>
  <si>
    <t>Stamps</t>
  </si>
  <si>
    <t>October salary</t>
  </si>
  <si>
    <t>November salary</t>
  </si>
  <si>
    <t>Donations (other)</t>
  </si>
  <si>
    <t>Your Locale
 Cons / policies / NP Structure and Basic Condition work</t>
  </si>
  <si>
    <t>Don CAB</t>
  </si>
  <si>
    <t>Defib</t>
  </si>
  <si>
    <t>Defibrillator</t>
  </si>
  <si>
    <t>December salary</t>
  </si>
  <si>
    <t xml:space="preserve">Totals </t>
  </si>
  <si>
    <t xml:space="preserve">total uncashed cheques </t>
  </si>
  <si>
    <t>January Salary</t>
  </si>
  <si>
    <t>February Salary</t>
  </si>
  <si>
    <t>March Salary</t>
  </si>
  <si>
    <t>Total Payments 31/3/16 to 31/3/17</t>
  </si>
  <si>
    <t>Grass cutting reimbursement (2016)</t>
  </si>
  <si>
    <t>INC 1/17</t>
  </si>
  <si>
    <t>Inc 2/17</t>
  </si>
  <si>
    <t>P1/17</t>
  </si>
  <si>
    <t>EXP1/17</t>
  </si>
  <si>
    <t>Petty Cash top up</t>
  </si>
  <si>
    <t>Clerk salary and HWA April 2017</t>
  </si>
  <si>
    <t>EXP2/17</t>
  </si>
  <si>
    <t>clerk salary and HWA May 2017</t>
  </si>
  <si>
    <t>EXP3/17</t>
  </si>
  <si>
    <t>RCC Subscription</t>
  </si>
  <si>
    <t>EXP4/17</t>
  </si>
  <si>
    <t>LRALC / NALC subscription</t>
  </si>
  <si>
    <t>EXP5/17</t>
  </si>
  <si>
    <t>Information Commisioner</t>
  </si>
  <si>
    <t>EXP6/17</t>
  </si>
  <si>
    <t>EXP7/17</t>
  </si>
  <si>
    <t>EXP8/17</t>
  </si>
  <si>
    <t>P3/17</t>
  </si>
  <si>
    <t>Clerk salary and HWA June 2017</t>
  </si>
  <si>
    <t>EXP9/17</t>
  </si>
  <si>
    <t>cheque spoiled</t>
  </si>
  <si>
    <t>Mr J Lowe</t>
  </si>
  <si>
    <t>EXP10/17</t>
  </si>
  <si>
    <t>EXP11/17</t>
  </si>
  <si>
    <t>YourLocale (NP A4A grant)</t>
  </si>
  <si>
    <t>SLCC renewal</t>
  </si>
  <si>
    <t>EXP12/17</t>
  </si>
  <si>
    <t>4 Counties Grass cutting April / May 17</t>
  </si>
  <si>
    <t>EXP13/17</t>
  </si>
  <si>
    <t>4 Counties Grass cutting March 2017</t>
  </si>
  <si>
    <t>B Copson (spraying VH verge)</t>
  </si>
  <si>
    <t>EXP14/17</t>
  </si>
  <si>
    <t>P4/17</t>
  </si>
  <si>
    <t>Tur Langton Parish Council - Accounts 2017/18</t>
  </si>
  <si>
    <t xml:space="preserve">       </t>
  </si>
  <si>
    <t>Awards for All to 6/7/17</t>
  </si>
  <si>
    <t>Total Payments 1/4/17 to 13/6/17</t>
  </si>
  <si>
    <t>Less total payments from 1/4/17</t>
  </si>
  <si>
    <t>Your Locale plan amends and basic condition work</t>
  </si>
  <si>
    <t>Tur Langton Parish Council Income 2017/18</t>
  </si>
  <si>
    <t>Total income for 2017/18</t>
  </si>
  <si>
    <t>p3/17</t>
  </si>
  <si>
    <t>EXP15/17</t>
  </si>
  <si>
    <t>Clerk Salary and HWA July 2017</t>
  </si>
  <si>
    <t>EXP16/17</t>
  </si>
  <si>
    <t>4 Counties Grass cutting June 2017</t>
  </si>
  <si>
    <t>EXP17/17</t>
  </si>
  <si>
    <t>Donation Tur Langton Conservation soc</t>
  </si>
  <si>
    <t>Groundwork (Locality) grant (NP)</t>
  </si>
  <si>
    <t>Inc 3/17</t>
  </si>
  <si>
    <t>Inc 4/17</t>
  </si>
  <si>
    <t>Balance at bank (statement) 5/9/17</t>
  </si>
  <si>
    <t>Tur Langton Parish Council Cash Book  - HSBC Account + Petty Cash 201/18 Reconcilation 1/4/17 to 5/9/17</t>
  </si>
  <si>
    <t>Total Receipts to 5/9/17</t>
  </si>
  <si>
    <t>Total Payments to5/9/17</t>
  </si>
  <si>
    <t>Total Payments to  5/9/17</t>
  </si>
  <si>
    <t>Bank Reconciliation to 5/9/17</t>
  </si>
  <si>
    <t>Balance per statements as at 5/9/17</t>
  </si>
  <si>
    <t>Less any un-presented cheques at 5/9/17</t>
  </si>
  <si>
    <t>Net balance at 5/9/17</t>
  </si>
  <si>
    <t>The net balances reconcile to the receipts and payments account to 5/9/17 as follows</t>
  </si>
  <si>
    <t>Add receipts to 5/9/17</t>
  </si>
  <si>
    <t>Less payments to 5/9/17</t>
  </si>
  <si>
    <t>Summary of all accounts and reconcilation to 5/9/17</t>
  </si>
  <si>
    <t>TUR LANGTON EXPENDITURE AGAINST BUDGET 2017/18 to 5/9/17</t>
  </si>
  <si>
    <t>Donation Tur Langton Conservaton group</t>
  </si>
  <si>
    <t>Groundwork (Locality) NP Grant</t>
  </si>
  <si>
    <t>Total Reciepts</t>
  </si>
  <si>
    <t>Locality (Groundwork) Grant to 5/9/17</t>
  </si>
  <si>
    <t xml:space="preserve">Grant from Locality </t>
  </si>
  <si>
    <t>Total Payments from 5/9/17</t>
  </si>
  <si>
    <t>Less total payments to 5/9/17</t>
  </si>
  <si>
    <t>Market Harborough BS Account 2017/17 to 5/9/17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</si>
</sst>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20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1" fillId="2" borderId="1" xfId="0" applyFont="1" applyFill="1" applyBorder="1" applyAlignment="1">
      <alignment vertical="top"/>
    </xf>
    <xf numFmtId="44" fontId="1" fillId="2" borderId="1" xfId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44" fontId="0" fillId="3" borderId="1" xfId="0" applyNumberFormat="1" applyFill="1" applyBorder="1"/>
    <xf numFmtId="0" fontId="1" fillId="7" borderId="1" xfId="0" applyFont="1" applyFill="1" applyBorder="1"/>
    <xf numFmtId="0" fontId="0" fillId="7" borderId="1" xfId="0" applyFill="1" applyBorder="1"/>
    <xf numFmtId="44" fontId="0" fillId="7" borderId="1" xfId="0" applyNumberFormat="1" applyFill="1" applyBorder="1"/>
    <xf numFmtId="44" fontId="0" fillId="7" borderId="1" xfId="1" applyFont="1" applyFill="1" applyBorder="1"/>
    <xf numFmtId="0" fontId="1" fillId="5" borderId="1" xfId="0" applyFont="1" applyFill="1" applyBorder="1"/>
    <xf numFmtId="44" fontId="1" fillId="5" borderId="1" xfId="1" applyFont="1" applyFill="1" applyBorder="1"/>
    <xf numFmtId="44" fontId="1" fillId="5" borderId="1" xfId="0" applyNumberFormat="1" applyFont="1" applyFill="1" applyBorder="1"/>
    <xf numFmtId="0" fontId="0" fillId="5" borderId="1" xfId="0" applyNumberFormat="1" applyFill="1" applyBorder="1"/>
    <xf numFmtId="14" fontId="0" fillId="5" borderId="1" xfId="0" applyNumberFormat="1" applyFill="1" applyBorder="1"/>
    <xf numFmtId="0" fontId="1" fillId="8" borderId="1" xfId="0" applyFont="1" applyFill="1" applyBorder="1"/>
    <xf numFmtId="14" fontId="0" fillId="8" borderId="1" xfId="0" applyNumberFormat="1" applyFill="1" applyBorder="1"/>
    <xf numFmtId="0" fontId="0" fillId="8" borderId="1" xfId="0" applyFill="1" applyBorder="1"/>
    <xf numFmtId="44" fontId="0" fillId="8" borderId="1" xfId="1" applyFont="1" applyFill="1" applyBorder="1"/>
    <xf numFmtId="44" fontId="0" fillId="5" borderId="5" xfId="1" applyFont="1" applyFill="1" applyBorder="1"/>
    <xf numFmtId="0" fontId="0" fillId="0" borderId="1" xfId="0" applyBorder="1"/>
    <xf numFmtId="0" fontId="0" fillId="5" borderId="1" xfId="0" applyFill="1" applyBorder="1"/>
    <xf numFmtId="14" fontId="1" fillId="8" borderId="1" xfId="0" applyNumberFormat="1" applyFont="1" applyFill="1" applyBorder="1"/>
    <xf numFmtId="44" fontId="1" fillId="8" borderId="1" xfId="1" applyFont="1" applyFill="1" applyBorder="1"/>
    <xf numFmtId="14" fontId="0" fillId="5" borderId="1" xfId="0" applyNumberFormat="1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44" fontId="5" fillId="9" borderId="1" xfId="1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top" wrapText="1"/>
    </xf>
    <xf numFmtId="44" fontId="0" fillId="2" borderId="1" xfId="1" applyFont="1" applyFill="1" applyBorder="1" applyAlignment="1">
      <alignment vertical="top"/>
    </xf>
    <xf numFmtId="0" fontId="0" fillId="0" borderId="0" xfId="0" applyAlignment="1">
      <alignment vertical="top"/>
    </xf>
    <xf numFmtId="0" fontId="1" fillId="10" borderId="1" xfId="0" applyFont="1" applyFill="1" applyBorder="1"/>
    <xf numFmtId="44" fontId="0" fillId="10" borderId="1" xfId="1" applyFont="1" applyFill="1" applyBorder="1"/>
    <xf numFmtId="0" fontId="0" fillId="10" borderId="1" xfId="0" applyFill="1" applyBorder="1"/>
    <xf numFmtId="44" fontId="0" fillId="8" borderId="1" xfId="0" applyNumberFormat="1" applyFill="1" applyBorder="1"/>
    <xf numFmtId="44" fontId="0" fillId="6" borderId="1" xfId="1" applyFont="1" applyFill="1" applyBorder="1" applyAlignment="1">
      <alignment vertical="top"/>
    </xf>
    <xf numFmtId="0" fontId="1" fillId="5" borderId="1" xfId="0" applyFont="1" applyFill="1" applyBorder="1" applyAlignment="1">
      <alignment vertical="top" wrapText="1"/>
    </xf>
    <xf numFmtId="44" fontId="1" fillId="6" borderId="1" xfId="1" applyFont="1" applyFill="1" applyBorder="1"/>
    <xf numFmtId="0" fontId="1" fillId="11" borderId="1" xfId="0" applyFont="1" applyFill="1" applyBorder="1" applyAlignment="1">
      <alignment vertical="top"/>
    </xf>
    <xf numFmtId="44" fontId="0" fillId="11" borderId="1" xfId="1" applyFont="1" applyFill="1" applyBorder="1"/>
    <xf numFmtId="44" fontId="0" fillId="11" borderId="1" xfId="1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44" fontId="0" fillId="12" borderId="1" xfId="1" applyFont="1" applyFill="1" applyBorder="1"/>
    <xf numFmtId="44" fontId="0" fillId="12" borderId="1" xfId="1" applyFont="1" applyFill="1" applyBorder="1" applyAlignment="1">
      <alignment vertical="top"/>
    </xf>
    <xf numFmtId="0" fontId="1" fillId="12" borderId="1" xfId="0" applyFont="1" applyFill="1" applyBorder="1" applyAlignment="1">
      <alignment vertical="top" wrapText="1"/>
    </xf>
    <xf numFmtId="44" fontId="0" fillId="10" borderId="1" xfId="0" applyNumberFormat="1" applyFill="1" applyBorder="1"/>
    <xf numFmtId="0" fontId="1" fillId="8" borderId="1" xfId="0" applyFont="1" applyFill="1" applyBorder="1" applyAlignment="1">
      <alignment vertical="top" wrapText="1"/>
    </xf>
    <xf numFmtId="44" fontId="5" fillId="6" borderId="1" xfId="1" applyFont="1" applyFill="1" applyBorder="1"/>
    <xf numFmtId="44" fontId="3" fillId="5" borderId="1" xfId="1" applyFont="1" applyFill="1" applyBorder="1" applyAlignment="1">
      <alignment vertical="top"/>
    </xf>
    <xf numFmtId="44" fontId="0" fillId="5" borderId="5" xfId="1" applyFont="1" applyFill="1" applyBorder="1" applyAlignment="1">
      <alignment vertical="top"/>
    </xf>
    <xf numFmtId="0" fontId="10" fillId="6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44" fontId="0" fillId="0" borderId="1" xfId="0" applyNumberFormat="1" applyBorder="1"/>
    <xf numFmtId="44" fontId="0" fillId="11" borderId="1" xfId="0" applyNumberFormat="1" applyFill="1" applyBorder="1"/>
    <xf numFmtId="44" fontId="0" fillId="5" borderId="1" xfId="0" applyNumberFormat="1" applyFill="1" applyBorder="1"/>
    <xf numFmtId="44" fontId="1" fillId="0" borderId="1" xfId="0" applyNumberFormat="1" applyFont="1" applyBorder="1"/>
    <xf numFmtId="14" fontId="0" fillId="5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/>
    </xf>
    <xf numFmtId="0" fontId="0" fillId="5" borderId="1" xfId="1" applyNumberFormat="1" applyFont="1" applyFill="1" applyBorder="1"/>
    <xf numFmtId="44" fontId="0" fillId="0" borderId="1" xfId="1" applyFont="1" applyBorder="1"/>
    <xf numFmtId="8" fontId="1" fillId="8" borderId="1" xfId="0" applyNumberFormat="1" applyFont="1" applyFill="1" applyBorder="1"/>
    <xf numFmtId="14" fontId="0" fillId="0" borderId="1" xfId="0" applyNumberFormat="1" applyBorder="1"/>
    <xf numFmtId="0" fontId="11" fillId="0" borderId="1" xfId="0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5" borderId="1" xfId="0" applyFont="1" applyFill="1" applyBorder="1"/>
    <xf numFmtId="44" fontId="0" fillId="5" borderId="1" xfId="0" applyNumberFormat="1" applyFont="1" applyFill="1" applyBorder="1"/>
    <xf numFmtId="44" fontId="0" fillId="5" borderId="1" xfId="0" applyNumberFormat="1" applyFont="1" applyFill="1" applyBorder="1" applyAlignment="1">
      <alignment horizontal="left"/>
    </xf>
    <xf numFmtId="14" fontId="0" fillId="5" borderId="1" xfId="0" applyNumberFormat="1" applyFont="1" applyFill="1" applyBorder="1"/>
    <xf numFmtId="0" fontId="0" fillId="5" borderId="1" xfId="0" applyNumberFormat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0" fontId="0" fillId="0" borderId="1" xfId="0" applyFont="1" applyBorder="1"/>
    <xf numFmtId="44" fontId="2" fillId="2" borderId="1" xfId="1" applyFont="1" applyFill="1" applyBorder="1"/>
    <xf numFmtId="0" fontId="0" fillId="0" borderId="0" xfId="0" applyFont="1"/>
    <xf numFmtId="44" fontId="2" fillId="11" borderId="1" xfId="1" applyFont="1" applyFill="1" applyBorder="1" applyAlignment="1">
      <alignment vertical="top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4" fontId="0" fillId="2" borderId="2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 vertical="top"/>
    </xf>
    <xf numFmtId="44" fontId="2" fillId="2" borderId="2" xfId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vertical="top" wrapText="1"/>
    </xf>
    <xf numFmtId="44" fontId="0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horizontal="left" vertical="top"/>
    </xf>
    <xf numFmtId="0" fontId="0" fillId="5" borderId="1" xfId="0" applyNumberFormat="1" applyFill="1" applyBorder="1" applyAlignment="1">
      <alignment horizontal="left"/>
    </xf>
    <xf numFmtId="0" fontId="0" fillId="5" borderId="1" xfId="1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0" borderId="1" xfId="0" applyNumberFormat="1" applyBorder="1" applyAlignment="1">
      <alignment vertical="top"/>
    </xf>
    <xf numFmtId="44" fontId="1" fillId="5" borderId="1" xfId="1" applyFont="1" applyFill="1" applyBorder="1" applyAlignment="1">
      <alignment horizontal="left" vertical="top"/>
    </xf>
    <xf numFmtId="44" fontId="1" fillId="5" borderId="1" xfId="1" applyFont="1" applyFill="1" applyBorder="1" applyAlignment="1">
      <alignment horizontal="left"/>
    </xf>
    <xf numFmtId="44" fontId="9" fillId="0" borderId="5" xfId="2" applyNumberFormat="1" applyFont="1" applyFill="1" applyBorder="1" applyAlignment="1">
      <alignment vertical="top"/>
    </xf>
    <xf numFmtId="44" fontId="3" fillId="5" borderId="5" xfId="1" applyFont="1" applyFill="1" applyBorder="1" applyAlignment="1">
      <alignment vertical="top"/>
    </xf>
    <xf numFmtId="44" fontId="1" fillId="6" borderId="2" xfId="1" applyFont="1" applyFill="1" applyBorder="1"/>
    <xf numFmtId="0" fontId="5" fillId="0" borderId="1" xfId="0" applyFont="1" applyBorder="1" applyAlignment="1"/>
    <xf numFmtId="44" fontId="0" fillId="0" borderId="1" xfId="0" applyNumberFormat="1" applyBorder="1" applyAlignment="1">
      <alignment vertical="top"/>
    </xf>
    <xf numFmtId="0" fontId="0" fillId="6" borderId="1" xfId="0" applyFill="1" applyBorder="1" applyAlignment="1">
      <alignment vertical="top"/>
    </xf>
    <xf numFmtId="44" fontId="0" fillId="6" borderId="5" xfId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44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Fill="1" applyBorder="1"/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4" fontId="0" fillId="0" borderId="1" xfId="1" applyFont="1" applyBorder="1" applyAlignment="1">
      <alignment vertical="top"/>
    </xf>
    <xf numFmtId="14" fontId="11" fillId="0" borderId="1" xfId="0" applyNumberFormat="1" applyFont="1" applyBorder="1"/>
    <xf numFmtId="44" fontId="11" fillId="0" borderId="1" xfId="1" applyFont="1" applyBorder="1"/>
    <xf numFmtId="44" fontId="11" fillId="0" borderId="1" xfId="0" applyNumberFormat="1" applyFont="1" applyBorder="1"/>
    <xf numFmtId="0" fontId="12" fillId="0" borderId="1" xfId="0" applyFont="1" applyBorder="1"/>
    <xf numFmtId="44" fontId="12" fillId="0" borderId="1" xfId="0" applyNumberFormat="1" applyFont="1" applyBorder="1"/>
    <xf numFmtId="44" fontId="1" fillId="2" borderId="1" xfId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44" fontId="13" fillId="5" borderId="5" xfId="1" applyFont="1" applyFill="1" applyBorder="1" applyAlignment="1">
      <alignment vertical="top"/>
    </xf>
    <xf numFmtId="0" fontId="0" fillId="0" borderId="1" xfId="0" applyFill="1" applyBorder="1"/>
    <xf numFmtId="44" fontId="13" fillId="5" borderId="1" xfId="1" applyFont="1" applyFill="1" applyBorder="1" applyAlignment="1">
      <alignment vertical="top"/>
    </xf>
    <xf numFmtId="0" fontId="1" fillId="10" borderId="1" xfId="0" applyFont="1" applyFill="1" applyBorder="1" applyAlignment="1">
      <alignment wrapText="1"/>
    </xf>
    <xf numFmtId="44" fontId="1" fillId="10" borderId="1" xfId="0" applyNumberFormat="1" applyFont="1" applyFill="1" applyBorder="1" applyAlignment="1">
      <alignment vertical="top"/>
    </xf>
    <xf numFmtId="0" fontId="1" fillId="5" borderId="5" xfId="0" applyFont="1" applyFill="1" applyBorder="1"/>
    <xf numFmtId="0" fontId="1" fillId="5" borderId="5" xfId="0" applyNumberFormat="1" applyFont="1" applyFill="1" applyBorder="1"/>
    <xf numFmtId="44" fontId="1" fillId="11" borderId="5" xfId="1" applyFont="1" applyFill="1" applyBorder="1"/>
    <xf numFmtId="44" fontId="1" fillId="12" borderId="5" xfId="1" applyFont="1" applyFill="1" applyBorder="1"/>
    <xf numFmtId="44" fontId="1" fillId="0" borderId="5" xfId="0" applyNumberFormat="1" applyFont="1" applyBorder="1"/>
    <xf numFmtId="44" fontId="1" fillId="2" borderId="5" xfId="1" applyFont="1" applyFill="1" applyBorder="1"/>
    <xf numFmtId="44" fontId="1" fillId="2" borderId="10" xfId="1" applyFont="1" applyFill="1" applyBorder="1" applyAlignment="1">
      <alignment horizontal="center"/>
    </xf>
    <xf numFmtId="44" fontId="1" fillId="4" borderId="5" xfId="1" applyFont="1" applyFill="1" applyBorder="1"/>
    <xf numFmtId="44" fontId="1" fillId="5" borderId="5" xfId="1" applyFont="1" applyFill="1" applyBorder="1"/>
    <xf numFmtId="14" fontId="0" fillId="5" borderId="5" xfId="0" applyNumberFormat="1" applyFont="1" applyFill="1" applyBorder="1"/>
    <xf numFmtId="0" fontId="0" fillId="5" borderId="5" xfId="0" applyFont="1" applyFill="1" applyBorder="1"/>
    <xf numFmtId="0" fontId="0" fillId="5" borderId="5" xfId="0" applyNumberFormat="1" applyFont="1" applyFill="1" applyBorder="1"/>
    <xf numFmtId="44" fontId="2" fillId="11" borderId="5" xfId="1" applyFont="1" applyFill="1" applyBorder="1"/>
    <xf numFmtId="44" fontId="2" fillId="12" borderId="5" xfId="1" applyFont="1" applyFill="1" applyBorder="1"/>
    <xf numFmtId="0" fontId="0" fillId="0" borderId="5" xfId="0" applyFont="1" applyBorder="1"/>
    <xf numFmtId="44" fontId="0" fillId="0" borderId="5" xfId="1" applyFont="1" applyBorder="1"/>
    <xf numFmtId="44" fontId="2" fillId="2" borderId="5" xfId="1" applyFont="1" applyFill="1" applyBorder="1"/>
    <xf numFmtId="44" fontId="2" fillId="2" borderId="10" xfId="1" applyFont="1" applyFill="1" applyBorder="1" applyAlignment="1">
      <alignment horizontal="center"/>
    </xf>
    <xf numFmtId="44" fontId="0" fillId="4" borderId="5" xfId="1" applyFont="1" applyFill="1" applyBorder="1"/>
    <xf numFmtId="0" fontId="0" fillId="0" borderId="1" xfId="0" applyBorder="1" applyAlignment="1">
      <alignment horizontal="left"/>
    </xf>
    <xf numFmtId="44" fontId="0" fillId="6" borderId="2" xfId="1" applyFont="1" applyFill="1" applyBorder="1" applyAlignment="1">
      <alignment vertical="top"/>
    </xf>
    <xf numFmtId="0" fontId="0" fillId="0" borderId="9" xfId="0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5" borderId="7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5" borderId="6" xfId="0" applyFill="1" applyBorder="1" applyAlignment="1">
      <alignment vertical="top"/>
    </xf>
    <xf numFmtId="44" fontId="0" fillId="5" borderId="6" xfId="1" applyFont="1" applyFill="1" applyBorder="1" applyAlignment="1">
      <alignment vertical="top"/>
    </xf>
    <xf numFmtId="44" fontId="0" fillId="6" borderId="6" xfId="1" applyFont="1" applyFill="1" applyBorder="1" applyAlignment="1">
      <alignment vertical="top"/>
    </xf>
    <xf numFmtId="44" fontId="0" fillId="6" borderId="11" xfId="1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44" fontId="0" fillId="6" borderId="0" xfId="1" applyFont="1" applyFill="1" applyAlignment="1">
      <alignment vertical="top"/>
    </xf>
    <xf numFmtId="44" fontId="3" fillId="6" borderId="1" xfId="1" applyFont="1" applyFill="1" applyBorder="1" applyAlignment="1">
      <alignment vertical="top"/>
    </xf>
    <xf numFmtId="44" fontId="0" fillId="6" borderId="10" xfId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44" fontId="1" fillId="7" borderId="1" xfId="0" applyNumberFormat="1" applyFont="1" applyFill="1" applyBorder="1"/>
    <xf numFmtId="44" fontId="1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wrapText="1"/>
    </xf>
    <xf numFmtId="0" fontId="1" fillId="0" borderId="13" xfId="0" applyFont="1" applyFill="1" applyBorder="1"/>
    <xf numFmtId="44" fontId="0" fillId="0" borderId="0" xfId="0" applyNumberForma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7">
    <cellStyle name="Comma 6" xfId="2"/>
    <cellStyle name="Currency" xfId="1" builtinId="4"/>
    <cellStyle name="Currency 3" xfId="3"/>
    <cellStyle name="Normal" xfId="0" builtinId="0"/>
    <cellStyle name="Normal 3" xfId="4"/>
    <cellStyle name="Normal 6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93"/>
  <sheetViews>
    <sheetView zoomScaleNormal="100" workbookViewId="0">
      <pane ySplit="3" topLeftCell="A22" activePane="bottomLeft" state="frozen"/>
      <selection pane="bottomLeft" activeCell="E31" sqref="E31"/>
    </sheetView>
  </sheetViews>
  <sheetFormatPr defaultRowHeight="15" x14ac:dyDescent="0.25"/>
  <cols>
    <col min="1" max="1" width="12.5703125" customWidth="1"/>
    <col min="2" max="2" width="35.7109375" customWidth="1"/>
    <col min="3" max="3" width="9.28515625" customWidth="1"/>
    <col min="5" max="5" width="11.42578125" customWidth="1"/>
    <col min="6" max="6" width="11.5703125" customWidth="1"/>
    <col min="7" max="7" width="10.5703125" bestFit="1" customWidth="1"/>
    <col min="8" max="8" width="12" customWidth="1"/>
    <col min="9" max="9" width="12.5703125" customWidth="1"/>
    <col min="10" max="10" width="11" customWidth="1"/>
    <col min="11" max="11" width="10.5703125" bestFit="1" customWidth="1"/>
    <col min="12" max="13" width="9.140625" customWidth="1"/>
    <col min="14" max="14" width="10.5703125" customWidth="1"/>
    <col min="15" max="15" width="10.28515625" customWidth="1"/>
    <col min="16" max="16" width="11" customWidth="1"/>
    <col min="17" max="17" width="13.85546875" customWidth="1"/>
    <col min="18" max="18" width="13.5703125" customWidth="1"/>
    <col min="19" max="19" width="11.85546875" customWidth="1"/>
    <col min="25" max="25" width="10.42578125" customWidth="1"/>
    <col min="26" max="26" width="7.28515625" customWidth="1"/>
    <col min="27" max="27" width="8.140625" customWidth="1"/>
    <col min="30" max="31" width="11.28515625" customWidth="1"/>
    <col min="32" max="32" width="8" customWidth="1"/>
    <col min="33" max="33" width="10.5703125" customWidth="1"/>
    <col min="35" max="35" width="11" customWidth="1"/>
    <col min="36" max="36" width="11.42578125" customWidth="1"/>
  </cols>
  <sheetData>
    <row r="1" spans="1:35" ht="15.75" x14ac:dyDescent="0.25">
      <c r="A1" s="191" t="s">
        <v>205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</row>
    <row r="2" spans="1:35" ht="15.75" x14ac:dyDescent="0.25">
      <c r="A2" s="86"/>
      <c r="B2" s="86"/>
      <c r="C2" s="86"/>
      <c r="D2" s="86"/>
      <c r="E2" s="86"/>
      <c r="F2" s="86"/>
      <c r="G2" s="86"/>
      <c r="H2" s="86"/>
      <c r="I2" s="86"/>
      <c r="J2" s="192" t="s">
        <v>5</v>
      </c>
      <c r="K2" s="192"/>
      <c r="L2" s="192"/>
      <c r="M2" s="136"/>
      <c r="N2" s="136"/>
      <c r="O2" s="193" t="s">
        <v>42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44"/>
      <c r="AF2" s="87"/>
      <c r="AG2" s="104"/>
      <c r="AH2" s="117" t="s">
        <v>8</v>
      </c>
      <c r="AI2" s="118"/>
    </row>
    <row r="3" spans="1:35" ht="57.75" customHeight="1" x14ac:dyDescent="0.25">
      <c r="A3" s="53" t="s">
        <v>0</v>
      </c>
      <c r="B3" s="17" t="s">
        <v>1</v>
      </c>
      <c r="C3" s="53" t="s">
        <v>106</v>
      </c>
      <c r="D3" s="53" t="s">
        <v>66</v>
      </c>
      <c r="E3" s="55" t="s">
        <v>2</v>
      </c>
      <c r="F3" s="55" t="s">
        <v>3</v>
      </c>
      <c r="G3" s="62" t="s">
        <v>67</v>
      </c>
      <c r="H3" s="68" t="s">
        <v>74</v>
      </c>
      <c r="I3" s="68" t="s">
        <v>75</v>
      </c>
      <c r="J3" s="12" t="s">
        <v>4</v>
      </c>
      <c r="K3" s="106" t="s">
        <v>8</v>
      </c>
      <c r="L3" s="13" t="s">
        <v>6</v>
      </c>
      <c r="M3" s="13" t="s">
        <v>121</v>
      </c>
      <c r="N3" s="143" t="s">
        <v>136</v>
      </c>
      <c r="O3" s="14" t="s">
        <v>135</v>
      </c>
      <c r="P3" s="14" t="s">
        <v>22</v>
      </c>
      <c r="Q3" s="14" t="s">
        <v>69</v>
      </c>
      <c r="R3" s="14" t="s">
        <v>104</v>
      </c>
      <c r="S3" s="14" t="s">
        <v>107</v>
      </c>
      <c r="T3" s="14" t="s">
        <v>16</v>
      </c>
      <c r="U3" s="15" t="s">
        <v>17</v>
      </c>
      <c r="V3" s="15" t="s">
        <v>7</v>
      </c>
      <c r="W3" s="14" t="s">
        <v>18</v>
      </c>
      <c r="X3" s="16" t="s">
        <v>19</v>
      </c>
      <c r="Y3" s="14" t="s">
        <v>20</v>
      </c>
      <c r="Z3" s="14" t="s">
        <v>21</v>
      </c>
      <c r="AA3" s="14" t="s">
        <v>142</v>
      </c>
      <c r="AB3" s="14" t="s">
        <v>64</v>
      </c>
      <c r="AC3" s="14" t="s">
        <v>86</v>
      </c>
      <c r="AD3" s="15" t="s">
        <v>68</v>
      </c>
      <c r="AE3" s="15" t="s">
        <v>143</v>
      </c>
      <c r="AF3" s="14" t="s">
        <v>105</v>
      </c>
      <c r="AG3" s="17" t="s">
        <v>9</v>
      </c>
      <c r="AH3" s="17" t="s">
        <v>84</v>
      </c>
      <c r="AI3" s="17" t="s">
        <v>10</v>
      </c>
    </row>
    <row r="4" spans="1:35" ht="21" customHeight="1" x14ac:dyDescent="0.25">
      <c r="A4" s="27">
        <v>42826</v>
      </c>
      <c r="B4" s="34" t="s">
        <v>11</v>
      </c>
      <c r="C4" s="34"/>
      <c r="D4" s="34"/>
      <c r="E4" s="72">
        <v>2190.91</v>
      </c>
      <c r="F4" s="72"/>
      <c r="G4" s="60"/>
      <c r="H4" s="71">
        <v>50</v>
      </c>
      <c r="I4" s="71"/>
      <c r="J4" s="4"/>
      <c r="K4" s="107"/>
      <c r="L4" s="4"/>
      <c r="M4" s="4"/>
      <c r="N4" s="4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9"/>
      <c r="AH4" s="9"/>
      <c r="AI4" s="9"/>
    </row>
    <row r="5" spans="1:35" ht="16.5" customHeight="1" x14ac:dyDescent="0.25">
      <c r="A5" s="27">
        <v>42828</v>
      </c>
      <c r="B5" s="34" t="s">
        <v>152</v>
      </c>
      <c r="C5" s="34" t="s">
        <v>153</v>
      </c>
      <c r="D5" s="34"/>
      <c r="E5" s="72">
        <v>334.62</v>
      </c>
      <c r="F5" s="72"/>
      <c r="G5" s="60"/>
      <c r="H5" s="71"/>
      <c r="I5" s="71"/>
      <c r="J5" s="4"/>
      <c r="K5" s="107"/>
      <c r="L5" s="4">
        <v>334.62</v>
      </c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/>
      <c r="AH5" s="9"/>
      <c r="AI5" s="9"/>
    </row>
    <row r="6" spans="1:35" ht="13.5" customHeight="1" x14ac:dyDescent="0.25">
      <c r="A6" s="27">
        <v>42837</v>
      </c>
      <c r="B6" s="34" t="s">
        <v>4</v>
      </c>
      <c r="C6" s="34" t="s">
        <v>154</v>
      </c>
      <c r="D6" s="34"/>
      <c r="E6" s="72">
        <v>2558.5</v>
      </c>
      <c r="F6" s="72"/>
      <c r="G6" s="60"/>
      <c r="H6" s="71"/>
      <c r="I6" s="71"/>
      <c r="J6" s="4">
        <v>2558.5</v>
      </c>
      <c r="K6" s="107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/>
      <c r="AH6" s="9"/>
      <c r="AI6" s="9"/>
    </row>
    <row r="7" spans="1:35" x14ac:dyDescent="0.25">
      <c r="A7" s="27">
        <v>42858</v>
      </c>
      <c r="B7" s="34" t="s">
        <v>103</v>
      </c>
      <c r="C7" s="34" t="s">
        <v>155</v>
      </c>
      <c r="D7" s="34"/>
      <c r="E7" s="56"/>
      <c r="F7" s="56"/>
      <c r="G7" s="60"/>
      <c r="H7" s="33"/>
      <c r="I7" s="80">
        <v>14</v>
      </c>
      <c r="J7" s="4"/>
      <c r="K7" s="107"/>
      <c r="L7" s="4"/>
      <c r="M7" s="4"/>
      <c r="N7" s="4"/>
      <c r="O7" s="7"/>
      <c r="P7" s="7">
        <v>11.67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>
        <v>2.33</v>
      </c>
      <c r="AH7" s="9"/>
      <c r="AI7" s="9"/>
    </row>
    <row r="8" spans="1:35" x14ac:dyDescent="0.25">
      <c r="A8" s="27">
        <v>42864</v>
      </c>
      <c r="B8" s="34" t="s">
        <v>157</v>
      </c>
      <c r="C8" s="34" t="s">
        <v>156</v>
      </c>
      <c r="D8" s="34">
        <v>100064</v>
      </c>
      <c r="E8" s="56"/>
      <c r="F8" s="56">
        <v>14</v>
      </c>
      <c r="G8" s="60"/>
      <c r="H8" s="80">
        <v>14</v>
      </c>
      <c r="I8" s="11"/>
      <c r="J8" s="4"/>
      <c r="K8" s="107"/>
      <c r="L8" s="4"/>
      <c r="M8" s="4"/>
      <c r="N8" s="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9"/>
      <c r="AH8" s="9"/>
      <c r="AI8" s="9"/>
    </row>
    <row r="9" spans="1:35" x14ac:dyDescent="0.25">
      <c r="A9" s="27">
        <v>42864</v>
      </c>
      <c r="B9" s="34" t="s">
        <v>158</v>
      </c>
      <c r="C9" s="110" t="s">
        <v>159</v>
      </c>
      <c r="D9" s="34">
        <v>100065</v>
      </c>
      <c r="E9" s="56"/>
      <c r="F9" s="56">
        <v>168.83</v>
      </c>
      <c r="G9" s="60"/>
      <c r="H9" s="33"/>
      <c r="I9" s="11"/>
      <c r="J9" s="4"/>
      <c r="K9" s="107"/>
      <c r="L9" s="4"/>
      <c r="M9" s="4"/>
      <c r="N9" s="4"/>
      <c r="O9" s="7">
        <v>168.83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9"/>
      <c r="AH9" s="9"/>
      <c r="AI9" s="9"/>
    </row>
    <row r="10" spans="1:35" x14ac:dyDescent="0.25">
      <c r="A10" s="27">
        <v>42864</v>
      </c>
      <c r="B10" s="34" t="s">
        <v>160</v>
      </c>
      <c r="C10" s="110" t="s">
        <v>161</v>
      </c>
      <c r="D10" s="110">
        <v>100066</v>
      </c>
      <c r="E10" s="56"/>
      <c r="F10" s="56">
        <v>168.83</v>
      </c>
      <c r="G10" s="60"/>
      <c r="H10" s="80"/>
      <c r="I10" s="11"/>
      <c r="J10" s="4"/>
      <c r="K10" s="107"/>
      <c r="L10" s="4"/>
      <c r="M10" s="4"/>
      <c r="N10" s="4"/>
      <c r="O10" s="7">
        <v>168.83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9"/>
      <c r="AH10" s="9"/>
      <c r="AI10" s="9"/>
    </row>
    <row r="11" spans="1:35" ht="18" customHeight="1" x14ac:dyDescent="0.25">
      <c r="A11" s="75">
        <v>42864</v>
      </c>
      <c r="B11" s="76" t="s">
        <v>162</v>
      </c>
      <c r="C11" s="111" t="s">
        <v>163</v>
      </c>
      <c r="D11" s="114">
        <v>100067</v>
      </c>
      <c r="E11" s="57"/>
      <c r="F11" s="57">
        <v>50</v>
      </c>
      <c r="G11" s="61"/>
      <c r="H11" s="70"/>
      <c r="I11" s="52"/>
      <c r="J11" s="46"/>
      <c r="K11" s="108"/>
      <c r="L11" s="46"/>
      <c r="M11" s="46"/>
      <c r="N11" s="46"/>
      <c r="O11" s="39"/>
      <c r="P11" s="39"/>
      <c r="Q11" s="39">
        <v>50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8"/>
      <c r="AH11" s="38"/>
      <c r="AI11" s="38"/>
    </row>
    <row r="12" spans="1:35" x14ac:dyDescent="0.25">
      <c r="A12" s="27">
        <v>42864</v>
      </c>
      <c r="B12" s="34" t="s">
        <v>164</v>
      </c>
      <c r="C12" s="112" t="s">
        <v>165</v>
      </c>
      <c r="D12" s="115">
        <v>100068</v>
      </c>
      <c r="E12" s="56"/>
      <c r="F12" s="56">
        <v>117.25</v>
      </c>
      <c r="G12" s="60"/>
      <c r="H12" s="33"/>
      <c r="I12" s="11"/>
      <c r="J12" s="4"/>
      <c r="K12" s="107"/>
      <c r="L12" s="4"/>
      <c r="M12" s="4"/>
      <c r="N12" s="4"/>
      <c r="O12" s="7"/>
      <c r="P12" s="7"/>
      <c r="Q12" s="7">
        <v>117.25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9"/>
      <c r="AH12" s="9"/>
      <c r="AI12" s="9"/>
    </row>
    <row r="13" spans="1:35" ht="21.75" customHeight="1" x14ac:dyDescent="0.25">
      <c r="A13" s="37">
        <v>42864</v>
      </c>
      <c r="B13" s="45" t="s">
        <v>166</v>
      </c>
      <c r="C13" s="113" t="s">
        <v>167</v>
      </c>
      <c r="D13" s="116">
        <v>100069</v>
      </c>
      <c r="E13" s="56"/>
      <c r="F13" s="57">
        <v>35</v>
      </c>
      <c r="G13" s="61"/>
      <c r="H13" s="70"/>
      <c r="I13" s="52"/>
      <c r="J13" s="46"/>
      <c r="K13" s="108"/>
      <c r="L13" s="46"/>
      <c r="M13" s="46"/>
      <c r="N13" s="46"/>
      <c r="O13" s="39"/>
      <c r="P13" s="39"/>
      <c r="Q13" s="39"/>
      <c r="R13" s="39">
        <v>35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9"/>
      <c r="AH13" s="9"/>
      <c r="AI13" s="9"/>
    </row>
    <row r="14" spans="1:35" s="47" customFormat="1" ht="16.5" customHeight="1" x14ac:dyDescent="0.25">
      <c r="A14" s="27">
        <v>42864</v>
      </c>
      <c r="B14" s="34" t="s">
        <v>182</v>
      </c>
      <c r="C14" s="34" t="s">
        <v>168</v>
      </c>
      <c r="D14" s="26">
        <v>100070</v>
      </c>
      <c r="E14" s="56"/>
      <c r="F14" s="56">
        <v>60</v>
      </c>
      <c r="G14" s="60"/>
      <c r="H14" s="33"/>
      <c r="I14" s="11"/>
      <c r="J14" s="4"/>
      <c r="K14" s="107"/>
      <c r="L14" s="4"/>
      <c r="M14" s="4"/>
      <c r="N14" s="4"/>
      <c r="O14" s="7"/>
      <c r="P14" s="7"/>
      <c r="Q14" s="7"/>
      <c r="R14" s="7"/>
      <c r="S14" s="7"/>
      <c r="T14" s="7"/>
      <c r="U14" s="7"/>
      <c r="V14" s="7"/>
      <c r="W14" s="7"/>
      <c r="X14" s="7">
        <v>50</v>
      </c>
      <c r="Y14" s="7"/>
      <c r="Z14" s="7"/>
      <c r="AA14" s="7"/>
      <c r="AB14" s="7"/>
      <c r="AC14" s="7"/>
      <c r="AD14" s="7"/>
      <c r="AE14" s="7"/>
      <c r="AF14" s="7"/>
      <c r="AG14" s="9">
        <v>10</v>
      </c>
      <c r="AH14" s="9"/>
      <c r="AI14" s="9"/>
    </row>
    <row r="15" spans="1:35" x14ac:dyDescent="0.25">
      <c r="A15" s="27">
        <v>42864</v>
      </c>
      <c r="B15" s="34" t="s">
        <v>120</v>
      </c>
      <c r="C15" s="34" t="s">
        <v>169</v>
      </c>
      <c r="D15" s="79">
        <v>100071</v>
      </c>
      <c r="E15" s="56"/>
      <c r="F15" s="56">
        <v>10</v>
      </c>
      <c r="G15" s="60"/>
      <c r="H15" s="33"/>
      <c r="I15" s="11"/>
      <c r="J15" s="4"/>
      <c r="K15" s="107"/>
      <c r="L15" s="4"/>
      <c r="M15" s="4"/>
      <c r="N15" s="4"/>
      <c r="O15" s="7"/>
      <c r="P15" s="7"/>
      <c r="Q15" s="7"/>
      <c r="R15" s="7"/>
      <c r="S15" s="7">
        <v>10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9"/>
      <c r="AH15" s="9"/>
      <c r="AI15" s="9"/>
    </row>
    <row r="16" spans="1:35" x14ac:dyDescent="0.25">
      <c r="A16" s="27">
        <v>42864</v>
      </c>
      <c r="B16" s="34" t="s">
        <v>102</v>
      </c>
      <c r="C16" s="34" t="s">
        <v>170</v>
      </c>
      <c r="D16" s="79"/>
      <c r="E16" s="56"/>
      <c r="F16" s="56"/>
      <c r="G16" s="60"/>
      <c r="H16" s="33"/>
      <c r="I16" s="11">
        <v>4</v>
      </c>
      <c r="J16" s="4"/>
      <c r="K16" s="107"/>
      <c r="L16" s="4"/>
      <c r="M16" s="4"/>
      <c r="N16" s="4"/>
      <c r="O16" s="7"/>
      <c r="P16" s="7"/>
      <c r="Q16" s="7"/>
      <c r="R16" s="7"/>
      <c r="S16" s="7">
        <v>4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9"/>
      <c r="AH16" s="9"/>
      <c r="AI16" s="9"/>
    </row>
    <row r="17" spans="1:35" x14ac:dyDescent="0.25">
      <c r="A17" s="27">
        <v>42899</v>
      </c>
      <c r="B17" s="34" t="s">
        <v>171</v>
      </c>
      <c r="C17" s="34" t="s">
        <v>172</v>
      </c>
      <c r="D17" s="26">
        <v>100072</v>
      </c>
      <c r="E17" s="56"/>
      <c r="F17" s="56">
        <v>168.83</v>
      </c>
      <c r="G17" s="60"/>
      <c r="H17" s="80"/>
      <c r="I17" s="10"/>
      <c r="J17" s="4"/>
      <c r="K17" s="107"/>
      <c r="L17" s="4"/>
      <c r="M17" s="4"/>
      <c r="N17" s="4"/>
      <c r="O17" s="7">
        <v>168.83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/>
      <c r="AH17" s="9"/>
      <c r="AI17" s="9"/>
    </row>
    <row r="18" spans="1:35" x14ac:dyDescent="0.25">
      <c r="A18" s="27"/>
      <c r="B18" s="34" t="s">
        <v>173</v>
      </c>
      <c r="C18" s="34"/>
      <c r="D18" s="26">
        <v>100073</v>
      </c>
      <c r="E18" s="56"/>
      <c r="F18" s="56"/>
      <c r="G18" s="60"/>
      <c r="H18" s="33"/>
      <c r="I18" s="11"/>
      <c r="J18" s="4"/>
      <c r="K18" s="107"/>
      <c r="L18" s="4"/>
      <c r="M18" s="4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9"/>
      <c r="AH18" s="9"/>
      <c r="AI18" s="9"/>
    </row>
    <row r="19" spans="1:35" x14ac:dyDescent="0.25">
      <c r="A19" s="27">
        <v>42899</v>
      </c>
      <c r="B19" s="34" t="s">
        <v>174</v>
      </c>
      <c r="C19" s="34" t="s">
        <v>175</v>
      </c>
      <c r="D19" s="26">
        <v>100074</v>
      </c>
      <c r="E19" s="56"/>
      <c r="F19" s="56">
        <v>20</v>
      </c>
      <c r="G19" s="60"/>
      <c r="H19" s="33"/>
      <c r="I19" s="33"/>
      <c r="J19" s="4"/>
      <c r="K19" s="107"/>
      <c r="L19" s="4"/>
      <c r="M19" s="4"/>
      <c r="N19" s="4"/>
      <c r="O19" s="7"/>
      <c r="P19" s="7"/>
      <c r="Q19" s="7"/>
      <c r="R19" s="7"/>
      <c r="S19" s="7"/>
      <c r="T19" s="7">
        <v>20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9"/>
      <c r="AH19" s="9"/>
      <c r="AI19" s="9"/>
    </row>
    <row r="20" spans="1:35" x14ac:dyDescent="0.25">
      <c r="A20" s="27">
        <v>42899</v>
      </c>
      <c r="B20" s="34" t="s">
        <v>177</v>
      </c>
      <c r="C20" s="34" t="s">
        <v>176</v>
      </c>
      <c r="D20" s="26">
        <v>100075</v>
      </c>
      <c r="E20" s="56"/>
      <c r="F20" s="56">
        <v>426</v>
      </c>
      <c r="G20" s="60"/>
      <c r="H20" s="33"/>
      <c r="I20" s="33"/>
      <c r="J20" s="4"/>
      <c r="K20" s="107"/>
      <c r="L20" s="4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v>355</v>
      </c>
      <c r="AE20" s="7"/>
      <c r="AF20" s="7"/>
      <c r="AG20" s="9">
        <v>71</v>
      </c>
      <c r="AH20" s="9"/>
      <c r="AI20" s="9"/>
    </row>
    <row r="21" spans="1:35" x14ac:dyDescent="0.25">
      <c r="A21" s="27"/>
      <c r="B21" s="34" t="s">
        <v>173</v>
      </c>
      <c r="C21" s="34"/>
      <c r="D21" s="26">
        <v>100076</v>
      </c>
      <c r="E21" s="56"/>
      <c r="F21" s="56"/>
      <c r="G21" s="60"/>
      <c r="H21" s="33"/>
      <c r="I21" s="33"/>
      <c r="J21" s="4"/>
      <c r="K21" s="107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9"/>
      <c r="AH21" s="9"/>
      <c r="AI21" s="9"/>
    </row>
    <row r="22" spans="1:35" x14ac:dyDescent="0.25">
      <c r="A22" s="27">
        <v>42899</v>
      </c>
      <c r="B22" s="34" t="s">
        <v>178</v>
      </c>
      <c r="C22" s="34" t="s">
        <v>179</v>
      </c>
      <c r="D22" s="26">
        <v>100077</v>
      </c>
      <c r="E22" s="56"/>
      <c r="F22" s="56">
        <v>55</v>
      </c>
      <c r="G22" s="60"/>
      <c r="H22" s="80"/>
      <c r="I22" s="33"/>
      <c r="J22" s="4"/>
      <c r="K22" s="107"/>
      <c r="L22" s="4"/>
      <c r="M22" s="4"/>
      <c r="N22" s="4"/>
      <c r="O22" s="7"/>
      <c r="P22" s="7"/>
      <c r="Q22" s="7">
        <v>55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9"/>
      <c r="AH22" s="9"/>
      <c r="AI22" s="9"/>
    </row>
    <row r="23" spans="1:35" x14ac:dyDescent="0.25">
      <c r="A23" s="27">
        <v>42899</v>
      </c>
      <c r="B23" s="34" t="s">
        <v>180</v>
      </c>
      <c r="C23" s="34" t="s">
        <v>181</v>
      </c>
      <c r="D23" s="26">
        <v>100078</v>
      </c>
      <c r="E23" s="56"/>
      <c r="F23" s="56">
        <v>240</v>
      </c>
      <c r="G23" s="60"/>
      <c r="H23" s="33"/>
      <c r="I23" s="33"/>
      <c r="J23" s="4"/>
      <c r="K23" s="107"/>
      <c r="L23" s="4"/>
      <c r="M23" s="4"/>
      <c r="N23" s="4"/>
      <c r="O23" s="7"/>
      <c r="P23" s="7"/>
      <c r="Q23" s="7"/>
      <c r="R23" s="7"/>
      <c r="S23" s="7"/>
      <c r="T23" s="7"/>
      <c r="U23" s="7"/>
      <c r="V23" s="7"/>
      <c r="W23" s="7"/>
      <c r="X23" s="7">
        <v>200</v>
      </c>
      <c r="Y23" s="7"/>
      <c r="Z23" s="7"/>
      <c r="AA23" s="7"/>
      <c r="AB23" s="7"/>
      <c r="AC23" s="7"/>
      <c r="AD23" s="7"/>
      <c r="AE23" s="7"/>
      <c r="AF23" s="7"/>
      <c r="AG23" s="9">
        <v>40</v>
      </c>
      <c r="AH23" s="9"/>
      <c r="AI23" s="9"/>
    </row>
    <row r="24" spans="1:35" x14ac:dyDescent="0.25">
      <c r="A24" s="27">
        <v>42915</v>
      </c>
      <c r="B24" s="34" t="s">
        <v>183</v>
      </c>
      <c r="C24" s="34" t="s">
        <v>184</v>
      </c>
      <c r="D24" s="26">
        <v>100079</v>
      </c>
      <c r="E24" s="56"/>
      <c r="F24" s="56">
        <v>100</v>
      </c>
      <c r="G24" s="60"/>
      <c r="H24" s="33"/>
      <c r="I24" s="80"/>
      <c r="J24" s="4"/>
      <c r="K24" s="107"/>
      <c r="L24" s="4"/>
      <c r="M24" s="4"/>
      <c r="N24" s="4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100</v>
      </c>
      <c r="AD24" s="7"/>
      <c r="AE24" s="7"/>
      <c r="AF24" s="7"/>
      <c r="AG24" s="9"/>
      <c r="AH24" s="9"/>
      <c r="AI24" s="9"/>
    </row>
    <row r="25" spans="1:35" x14ac:dyDescent="0.25">
      <c r="A25" s="27">
        <v>42905</v>
      </c>
      <c r="B25" s="88" t="s">
        <v>137</v>
      </c>
      <c r="C25" s="90" t="s">
        <v>170</v>
      </c>
      <c r="D25" s="92"/>
      <c r="E25" s="56"/>
      <c r="F25" s="56"/>
      <c r="G25" s="60"/>
      <c r="H25" s="33"/>
      <c r="I25" s="80">
        <v>7.7</v>
      </c>
      <c r="J25" s="4"/>
      <c r="K25" s="107"/>
      <c r="L25" s="4"/>
      <c r="M25" s="4"/>
      <c r="N25" s="4"/>
      <c r="O25" s="7"/>
      <c r="P25" s="7">
        <v>7.7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9"/>
      <c r="AH25" s="9"/>
      <c r="AI25" s="9"/>
    </row>
    <row r="26" spans="1:35" x14ac:dyDescent="0.25">
      <c r="A26" s="27">
        <v>42919</v>
      </c>
      <c r="B26" s="88" t="s">
        <v>137</v>
      </c>
      <c r="C26" s="89" t="s">
        <v>185</v>
      </c>
      <c r="D26" s="92"/>
      <c r="E26" s="56"/>
      <c r="F26" s="56"/>
      <c r="G26" s="60"/>
      <c r="H26" s="33"/>
      <c r="I26" s="80">
        <v>13.44</v>
      </c>
      <c r="J26" s="4"/>
      <c r="K26" s="107"/>
      <c r="L26" s="4"/>
      <c r="M26" s="4"/>
      <c r="N26" s="4"/>
      <c r="O26" s="7"/>
      <c r="P26" s="7">
        <v>13.44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9"/>
      <c r="AH26" s="9"/>
      <c r="AI26" s="9"/>
    </row>
    <row r="27" spans="1:35" x14ac:dyDescent="0.25">
      <c r="A27" s="91">
        <v>42927</v>
      </c>
      <c r="B27" s="88" t="s">
        <v>157</v>
      </c>
      <c r="C27" s="89" t="s">
        <v>195</v>
      </c>
      <c r="D27" s="92">
        <v>100080</v>
      </c>
      <c r="E27" s="93"/>
      <c r="F27" s="93">
        <v>25.14</v>
      </c>
      <c r="G27" s="60"/>
      <c r="H27" s="80">
        <v>25.14</v>
      </c>
      <c r="I27" s="33"/>
      <c r="J27" s="4"/>
      <c r="K27" s="107"/>
      <c r="L27" s="4"/>
      <c r="M27" s="4"/>
      <c r="N27" s="4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9"/>
      <c r="AH27" s="9"/>
      <c r="AI27" s="9"/>
    </row>
    <row r="28" spans="1:35" s="97" customFormat="1" x14ac:dyDescent="0.25">
      <c r="A28" s="91">
        <v>42927</v>
      </c>
      <c r="B28" s="88" t="s">
        <v>196</v>
      </c>
      <c r="C28" s="89" t="s">
        <v>197</v>
      </c>
      <c r="D28" s="92">
        <v>100081</v>
      </c>
      <c r="E28" s="93"/>
      <c r="F28" s="93">
        <v>168.83</v>
      </c>
      <c r="G28" s="94"/>
      <c r="H28" s="95"/>
      <c r="I28" s="95"/>
      <c r="J28" s="96"/>
      <c r="K28" s="109"/>
      <c r="L28" s="96"/>
      <c r="M28" s="96"/>
      <c r="N28" s="96"/>
      <c r="O28" s="7">
        <v>168.83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9"/>
      <c r="AH28" s="9"/>
      <c r="AI28" s="9"/>
    </row>
    <row r="29" spans="1:35" s="97" customFormat="1" x14ac:dyDescent="0.25">
      <c r="A29" s="91">
        <v>42927</v>
      </c>
      <c r="B29" s="88" t="s">
        <v>198</v>
      </c>
      <c r="C29" s="89" t="s">
        <v>199</v>
      </c>
      <c r="D29" s="92">
        <v>100082</v>
      </c>
      <c r="E29" s="93"/>
      <c r="F29" s="93">
        <v>120</v>
      </c>
      <c r="G29" s="94"/>
      <c r="H29" s="95"/>
      <c r="I29" s="95"/>
      <c r="J29" s="96"/>
      <c r="K29" s="109"/>
      <c r="L29" s="96"/>
      <c r="M29" s="96"/>
      <c r="N29" s="96"/>
      <c r="O29" s="7"/>
      <c r="P29" s="7"/>
      <c r="Q29" s="7"/>
      <c r="R29" s="7"/>
      <c r="S29" s="7"/>
      <c r="T29" s="7"/>
      <c r="U29" s="7"/>
      <c r="V29" s="7"/>
      <c r="W29" s="7"/>
      <c r="X29" s="7">
        <v>100</v>
      </c>
      <c r="Y29" s="7"/>
      <c r="Z29" s="7"/>
      <c r="AA29" s="7"/>
      <c r="AB29" s="7"/>
      <c r="AC29" s="7"/>
      <c r="AD29" s="7"/>
      <c r="AE29" s="7"/>
      <c r="AF29" s="7"/>
      <c r="AG29" s="9">
        <v>20</v>
      </c>
      <c r="AH29" s="9"/>
      <c r="AI29" s="9"/>
    </row>
    <row r="30" spans="1:35" s="97" customFormat="1" x14ac:dyDescent="0.25">
      <c r="A30" s="91">
        <v>42979</v>
      </c>
      <c r="B30" s="88" t="s">
        <v>200</v>
      </c>
      <c r="C30" s="89" t="s">
        <v>202</v>
      </c>
      <c r="D30" s="92"/>
      <c r="E30" s="93">
        <v>478.16</v>
      </c>
      <c r="F30" s="93"/>
      <c r="G30" s="94"/>
      <c r="H30" s="95"/>
      <c r="I30" s="95"/>
      <c r="J30" s="96"/>
      <c r="K30" s="109"/>
      <c r="L30" s="96"/>
      <c r="M30" s="96"/>
      <c r="N30" s="96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"/>
      <c r="AH30" s="9"/>
      <c r="AI30" s="9"/>
    </row>
    <row r="31" spans="1:35" s="97" customFormat="1" x14ac:dyDescent="0.25">
      <c r="A31" s="91">
        <v>42979</v>
      </c>
      <c r="B31" s="88" t="s">
        <v>201</v>
      </c>
      <c r="C31" s="89" t="s">
        <v>203</v>
      </c>
      <c r="D31" s="92"/>
      <c r="E31" s="93">
        <v>3000</v>
      </c>
      <c r="F31" s="93"/>
      <c r="G31" s="94"/>
      <c r="H31" s="95"/>
      <c r="I31" s="95"/>
      <c r="J31" s="96"/>
      <c r="K31" s="109"/>
      <c r="L31" s="96"/>
      <c r="M31" s="96"/>
      <c r="N31" s="96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9"/>
      <c r="AH31" s="9"/>
      <c r="AI31" s="9"/>
    </row>
    <row r="32" spans="1:35" s="97" customFormat="1" ht="15" customHeight="1" x14ac:dyDescent="0.25">
      <c r="A32" s="75"/>
      <c r="B32" s="77"/>
      <c r="C32" s="76"/>
      <c r="D32" s="78"/>
      <c r="E32" s="93"/>
      <c r="F32" s="98"/>
      <c r="G32" s="94"/>
      <c r="H32" s="95"/>
      <c r="I32" s="95"/>
      <c r="J32" s="96"/>
      <c r="K32" s="109"/>
      <c r="L32" s="96"/>
      <c r="M32" s="96"/>
      <c r="N32" s="96"/>
      <c r="O32" s="7"/>
      <c r="P32" s="7"/>
      <c r="Q32" s="7"/>
      <c r="R32" s="7"/>
      <c r="S32" s="7"/>
      <c r="T32" s="7"/>
      <c r="U32" s="7"/>
      <c r="V32" s="7"/>
      <c r="W32" s="7"/>
      <c r="X32" s="7"/>
      <c r="Y32" s="39"/>
      <c r="Z32" s="7"/>
      <c r="AA32" s="7"/>
      <c r="AB32" s="7"/>
      <c r="AC32" s="7"/>
      <c r="AD32" s="7"/>
      <c r="AE32" s="7"/>
      <c r="AF32" s="7"/>
      <c r="AG32" s="9"/>
      <c r="AH32" s="9"/>
      <c r="AI32" s="9"/>
    </row>
    <row r="33" spans="1:35" s="97" customFormat="1" ht="15" customHeight="1" x14ac:dyDescent="0.25">
      <c r="A33" s="75"/>
      <c r="B33" s="77"/>
      <c r="C33" s="76"/>
      <c r="D33" s="78"/>
      <c r="E33" s="93"/>
      <c r="F33" s="98"/>
      <c r="G33" s="94"/>
      <c r="H33" s="95"/>
      <c r="I33" s="95"/>
      <c r="J33" s="96"/>
      <c r="K33" s="109"/>
      <c r="L33" s="96"/>
      <c r="M33" s="96"/>
      <c r="N33" s="96"/>
      <c r="O33" s="7"/>
      <c r="P33" s="7"/>
      <c r="Q33" s="7"/>
      <c r="R33" s="7"/>
      <c r="S33" s="7"/>
      <c r="T33" s="7"/>
      <c r="U33" s="7"/>
      <c r="V33" s="7"/>
      <c r="W33" s="7"/>
      <c r="X33" s="7"/>
      <c r="Y33" s="39"/>
      <c r="Z33" s="7"/>
      <c r="AA33" s="7"/>
      <c r="AB33" s="7"/>
      <c r="AC33" s="7"/>
      <c r="AD33" s="7"/>
      <c r="AE33" s="7"/>
      <c r="AF33" s="7"/>
      <c r="AG33" s="9"/>
      <c r="AH33" s="9"/>
      <c r="AI33" s="9"/>
    </row>
    <row r="34" spans="1:35" s="97" customFormat="1" ht="15" customHeight="1" x14ac:dyDescent="0.25">
      <c r="A34" s="75"/>
      <c r="B34" s="77"/>
      <c r="C34" s="76"/>
      <c r="D34" s="78"/>
      <c r="E34" s="93"/>
      <c r="F34" s="98"/>
      <c r="G34" s="94"/>
      <c r="H34" s="95"/>
      <c r="I34" s="95"/>
      <c r="J34" s="96"/>
      <c r="K34" s="109"/>
      <c r="L34" s="96"/>
      <c r="M34" s="96"/>
      <c r="N34" s="96"/>
      <c r="O34" s="7"/>
      <c r="P34" s="7"/>
      <c r="Q34" s="7"/>
      <c r="R34" s="7"/>
      <c r="S34" s="7"/>
      <c r="T34" s="7"/>
      <c r="U34" s="7"/>
      <c r="V34" s="7"/>
      <c r="W34" s="7"/>
      <c r="X34" s="7"/>
      <c r="Y34" s="39"/>
      <c r="Z34" s="7"/>
      <c r="AA34" s="7"/>
      <c r="AB34" s="7"/>
      <c r="AC34" s="7"/>
      <c r="AD34" s="7"/>
      <c r="AE34" s="7"/>
      <c r="AF34" s="7"/>
      <c r="AG34" s="9"/>
      <c r="AH34" s="9"/>
      <c r="AI34" s="9"/>
    </row>
    <row r="35" spans="1:35" s="97" customFormat="1" ht="15" customHeight="1" x14ac:dyDescent="0.25">
      <c r="A35" s="75"/>
      <c r="B35" s="77"/>
      <c r="C35" s="76"/>
      <c r="D35" s="78"/>
      <c r="E35" s="93"/>
      <c r="F35" s="98"/>
      <c r="G35" s="94"/>
      <c r="H35" s="95"/>
      <c r="I35" s="95"/>
      <c r="J35" s="96"/>
      <c r="K35" s="109"/>
      <c r="L35" s="96"/>
      <c r="M35" s="96"/>
      <c r="N35" s="96"/>
      <c r="O35" s="7"/>
      <c r="P35" s="7"/>
      <c r="Q35" s="7"/>
      <c r="R35" s="7"/>
      <c r="S35" s="7"/>
      <c r="T35" s="7"/>
      <c r="U35" s="7"/>
      <c r="V35" s="7"/>
      <c r="W35" s="7"/>
      <c r="X35" s="7"/>
      <c r="Y35" s="39"/>
      <c r="Z35" s="7"/>
      <c r="AA35" s="7"/>
      <c r="AB35" s="7"/>
      <c r="AC35" s="7"/>
      <c r="AD35" s="7"/>
      <c r="AE35" s="7"/>
      <c r="AF35" s="7"/>
      <c r="AG35" s="9"/>
      <c r="AH35" s="9"/>
      <c r="AI35" s="9"/>
    </row>
    <row r="36" spans="1:35" s="97" customFormat="1" ht="35.25" customHeight="1" x14ac:dyDescent="0.25">
      <c r="A36" s="75"/>
      <c r="B36" s="77"/>
      <c r="C36" s="76"/>
      <c r="D36" s="78"/>
      <c r="E36" s="93"/>
      <c r="F36" s="98"/>
      <c r="G36" s="94"/>
      <c r="H36" s="95"/>
      <c r="I36" s="95"/>
      <c r="J36" s="96"/>
      <c r="K36" s="109"/>
      <c r="L36" s="96"/>
      <c r="M36" s="96"/>
      <c r="N36" s="96"/>
      <c r="O36" s="7"/>
      <c r="P36" s="7"/>
      <c r="Q36" s="7"/>
      <c r="R36" s="7"/>
      <c r="S36" s="7"/>
      <c r="T36" s="7"/>
      <c r="U36" s="7"/>
      <c r="V36" s="7"/>
      <c r="W36" s="7"/>
      <c r="X36" s="7"/>
      <c r="Y36" s="39"/>
      <c r="Z36" s="7"/>
      <c r="AA36" s="7"/>
      <c r="AB36" s="7"/>
      <c r="AC36" s="7"/>
      <c r="AD36" s="7"/>
      <c r="AE36" s="7"/>
      <c r="AF36" s="7"/>
      <c r="AG36" s="9"/>
      <c r="AH36" s="9"/>
      <c r="AI36" s="9"/>
    </row>
    <row r="37" spans="1:35" s="97" customFormat="1" ht="18" customHeight="1" x14ac:dyDescent="0.25">
      <c r="A37" s="75"/>
      <c r="B37" s="77"/>
      <c r="C37" s="76"/>
      <c r="D37" s="78"/>
      <c r="E37" s="93"/>
      <c r="F37" s="98"/>
      <c r="G37" s="94"/>
      <c r="H37" s="95"/>
      <c r="I37" s="80"/>
      <c r="J37" s="96"/>
      <c r="K37" s="109"/>
      <c r="L37" s="96"/>
      <c r="M37" s="96"/>
      <c r="N37" s="96"/>
      <c r="O37" s="7"/>
      <c r="P37" s="7"/>
      <c r="Q37" s="7"/>
      <c r="R37" s="7"/>
      <c r="S37" s="7"/>
      <c r="T37" s="7"/>
      <c r="U37" s="7"/>
      <c r="V37" s="7"/>
      <c r="W37" s="7"/>
      <c r="X37" s="7"/>
      <c r="Y37" s="39"/>
      <c r="Z37" s="7"/>
      <c r="AA37" s="7"/>
      <c r="AB37" s="7"/>
      <c r="AC37" s="7"/>
      <c r="AD37" s="7"/>
      <c r="AE37" s="7"/>
      <c r="AF37" s="7"/>
      <c r="AG37" s="9"/>
      <c r="AH37" s="9"/>
      <c r="AI37" s="9"/>
    </row>
    <row r="38" spans="1:35" s="97" customFormat="1" ht="18" customHeight="1" x14ac:dyDescent="0.25">
      <c r="A38" s="75"/>
      <c r="B38" s="77"/>
      <c r="C38" s="76"/>
      <c r="D38" s="78"/>
      <c r="E38" s="93"/>
      <c r="F38" s="98"/>
      <c r="G38" s="94"/>
      <c r="H38" s="95"/>
      <c r="I38" s="95"/>
      <c r="J38" s="96"/>
      <c r="K38" s="109"/>
      <c r="L38" s="96"/>
      <c r="M38" s="96"/>
      <c r="N38" s="96"/>
      <c r="O38" s="7"/>
      <c r="P38" s="7"/>
      <c r="Q38" s="7"/>
      <c r="R38" s="7"/>
      <c r="S38" s="7"/>
      <c r="T38" s="7"/>
      <c r="U38" s="7"/>
      <c r="V38" s="7"/>
      <c r="W38" s="7"/>
      <c r="X38" s="7"/>
      <c r="Y38" s="39"/>
      <c r="Z38" s="7"/>
      <c r="AA38" s="7"/>
      <c r="AB38" s="7"/>
      <c r="AC38" s="7"/>
      <c r="AD38" s="7"/>
      <c r="AE38" s="7"/>
      <c r="AF38" s="7"/>
      <c r="AG38" s="9"/>
      <c r="AH38" s="9"/>
      <c r="AI38" s="9"/>
    </row>
    <row r="39" spans="1:35" s="97" customFormat="1" ht="15" customHeight="1" x14ac:dyDescent="0.25">
      <c r="A39" s="75"/>
      <c r="B39" s="77"/>
      <c r="C39" s="76"/>
      <c r="D39" s="78"/>
      <c r="E39" s="93"/>
      <c r="F39" s="98"/>
      <c r="G39" s="94"/>
      <c r="H39" s="95"/>
      <c r="I39" s="95"/>
      <c r="J39" s="96"/>
      <c r="K39" s="109"/>
      <c r="L39" s="96"/>
      <c r="M39" s="96"/>
      <c r="N39" s="96"/>
      <c r="O39" s="7"/>
      <c r="P39" s="7"/>
      <c r="Q39" s="7"/>
      <c r="R39" s="7"/>
      <c r="S39" s="7"/>
      <c r="T39" s="7"/>
      <c r="U39" s="7"/>
      <c r="V39" s="7"/>
      <c r="W39" s="7"/>
      <c r="X39" s="7"/>
      <c r="Y39" s="39"/>
      <c r="Z39" s="7"/>
      <c r="AA39" s="7"/>
      <c r="AB39" s="7"/>
      <c r="AC39" s="7"/>
      <c r="AD39" s="7"/>
      <c r="AE39" s="7"/>
      <c r="AF39" s="7"/>
      <c r="AG39" s="9"/>
      <c r="AH39" s="9"/>
      <c r="AI39" s="9"/>
    </row>
    <row r="40" spans="1:35" s="97" customFormat="1" ht="15.75" customHeight="1" x14ac:dyDescent="0.25">
      <c r="A40" s="75"/>
      <c r="B40" s="77"/>
      <c r="C40" s="76"/>
      <c r="D40" s="78"/>
      <c r="E40" s="93"/>
      <c r="F40" s="98"/>
      <c r="G40" s="94"/>
      <c r="H40" s="95"/>
      <c r="I40" s="95"/>
      <c r="J40" s="96"/>
      <c r="K40" s="109"/>
      <c r="L40" s="96"/>
      <c r="M40" s="96"/>
      <c r="N40" s="96"/>
      <c r="O40" s="7"/>
      <c r="P40" s="7"/>
      <c r="Q40" s="7"/>
      <c r="R40" s="7"/>
      <c r="S40" s="7"/>
      <c r="T40" s="7"/>
      <c r="U40" s="7"/>
      <c r="V40" s="7"/>
      <c r="W40" s="7"/>
      <c r="X40" s="7"/>
      <c r="Y40" s="39"/>
      <c r="Z40" s="7"/>
      <c r="AA40" s="7"/>
      <c r="AB40" s="7"/>
      <c r="AC40" s="7"/>
      <c r="AD40" s="7"/>
      <c r="AE40" s="7"/>
      <c r="AF40" s="7"/>
      <c r="AG40" s="9"/>
      <c r="AH40" s="9"/>
      <c r="AI40" s="9"/>
    </row>
    <row r="41" spans="1:35" s="97" customFormat="1" ht="15.75" customHeight="1" x14ac:dyDescent="0.25">
      <c r="A41" s="75"/>
      <c r="B41" s="77"/>
      <c r="C41" s="76"/>
      <c r="D41" s="78"/>
      <c r="E41" s="93"/>
      <c r="F41" s="98"/>
      <c r="G41" s="94"/>
      <c r="H41" s="95"/>
      <c r="I41" s="95"/>
      <c r="J41" s="96"/>
      <c r="K41" s="109"/>
      <c r="L41" s="96"/>
      <c r="M41" s="96"/>
      <c r="N41" s="96"/>
      <c r="O41" s="7"/>
      <c r="P41" s="7"/>
      <c r="Q41" s="7"/>
      <c r="R41" s="7"/>
      <c r="S41" s="7"/>
      <c r="T41" s="7"/>
      <c r="U41" s="7"/>
      <c r="V41" s="7"/>
      <c r="W41" s="7"/>
      <c r="X41" s="7"/>
      <c r="Y41" s="39"/>
      <c r="Z41" s="7"/>
      <c r="AA41" s="7"/>
      <c r="AB41" s="7"/>
      <c r="AC41" s="7"/>
      <c r="AD41" s="7"/>
      <c r="AE41" s="7"/>
      <c r="AF41" s="7"/>
      <c r="AG41" s="9"/>
      <c r="AH41" s="9"/>
      <c r="AI41" s="9"/>
    </row>
    <row r="42" spans="1:35" s="97" customFormat="1" ht="15" customHeight="1" x14ac:dyDescent="0.25">
      <c r="A42" s="75"/>
      <c r="B42" s="77"/>
      <c r="C42" s="76"/>
      <c r="D42" s="78"/>
      <c r="E42" s="93"/>
      <c r="F42" s="98"/>
      <c r="G42" s="94"/>
      <c r="H42" s="95"/>
      <c r="I42" s="95"/>
      <c r="J42" s="96"/>
      <c r="K42" s="109"/>
      <c r="L42" s="96"/>
      <c r="M42" s="96"/>
      <c r="N42" s="96"/>
      <c r="O42" s="7"/>
      <c r="P42" s="7"/>
      <c r="Q42" s="7"/>
      <c r="R42" s="7"/>
      <c r="S42" s="7"/>
      <c r="T42" s="7"/>
      <c r="U42" s="7"/>
      <c r="V42" s="7"/>
      <c r="W42" s="7"/>
      <c r="X42" s="7"/>
      <c r="Y42" s="39"/>
      <c r="Z42" s="7"/>
      <c r="AA42" s="7"/>
      <c r="AB42" s="7"/>
      <c r="AC42" s="7"/>
      <c r="AD42" s="7"/>
      <c r="AE42" s="7"/>
      <c r="AF42" s="7"/>
      <c r="AG42" s="9"/>
      <c r="AH42" s="9"/>
      <c r="AI42" s="9"/>
    </row>
    <row r="43" spans="1:35" s="97" customFormat="1" ht="15" customHeight="1" x14ac:dyDescent="0.25">
      <c r="A43" s="75"/>
      <c r="B43" s="77"/>
      <c r="C43" s="76"/>
      <c r="D43" s="78"/>
      <c r="E43" s="93"/>
      <c r="F43" s="98"/>
      <c r="G43" s="94"/>
      <c r="H43" s="95"/>
      <c r="I43" s="95"/>
      <c r="J43" s="96"/>
      <c r="K43" s="109"/>
      <c r="L43" s="96"/>
      <c r="M43" s="96"/>
      <c r="N43" s="96"/>
      <c r="O43" s="7"/>
      <c r="P43" s="7"/>
      <c r="Q43" s="7"/>
      <c r="R43" s="7"/>
      <c r="S43" s="7"/>
      <c r="T43" s="7"/>
      <c r="U43" s="7"/>
      <c r="V43" s="7"/>
      <c r="W43" s="7"/>
      <c r="X43" s="7"/>
      <c r="Y43" s="39"/>
      <c r="Z43" s="7"/>
      <c r="AA43" s="7"/>
      <c r="AB43" s="7"/>
      <c r="AC43" s="7"/>
      <c r="AD43" s="7"/>
      <c r="AE43" s="7"/>
      <c r="AF43" s="7"/>
      <c r="AG43" s="9"/>
      <c r="AH43" s="9"/>
      <c r="AI43" s="9"/>
    </row>
    <row r="44" spans="1:35" s="97" customFormat="1" x14ac:dyDescent="0.25">
      <c r="A44" s="91"/>
      <c r="B44" s="88"/>
      <c r="C44" s="88"/>
      <c r="D44" s="92"/>
      <c r="E44" s="93"/>
      <c r="F44" s="93"/>
      <c r="G44" s="94"/>
      <c r="H44" s="95"/>
      <c r="I44" s="80"/>
      <c r="J44" s="96"/>
      <c r="K44" s="109"/>
      <c r="L44" s="96"/>
      <c r="M44" s="96"/>
      <c r="N44" s="96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9"/>
      <c r="AH44" s="9"/>
      <c r="AI44" s="9"/>
    </row>
    <row r="45" spans="1:35" s="97" customFormat="1" x14ac:dyDescent="0.25">
      <c r="A45" s="91"/>
      <c r="B45" s="88"/>
      <c r="C45" s="88"/>
      <c r="D45" s="92"/>
      <c r="E45" s="93"/>
      <c r="F45" s="93"/>
      <c r="G45" s="94"/>
      <c r="H45" s="95"/>
      <c r="I45" s="80"/>
      <c r="J45" s="96"/>
      <c r="K45" s="109"/>
      <c r="L45" s="96"/>
      <c r="M45" s="96"/>
      <c r="N45" s="96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9"/>
      <c r="AH45" s="9"/>
      <c r="AI45" s="9"/>
    </row>
    <row r="46" spans="1:35" s="97" customFormat="1" x14ac:dyDescent="0.25">
      <c r="A46" s="91"/>
      <c r="B46" s="88"/>
      <c r="C46" s="88"/>
      <c r="D46" s="92"/>
      <c r="E46" s="93"/>
      <c r="F46" s="93"/>
      <c r="G46" s="94"/>
      <c r="H46" s="95"/>
      <c r="I46" s="80"/>
      <c r="J46" s="96"/>
      <c r="K46" s="109"/>
      <c r="L46" s="96"/>
      <c r="M46" s="96"/>
      <c r="N46" s="96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9"/>
      <c r="AH46" s="9"/>
      <c r="AI46" s="9"/>
    </row>
    <row r="47" spans="1:35" s="97" customFormat="1" x14ac:dyDescent="0.25">
      <c r="A47" s="91"/>
      <c r="B47" s="88"/>
      <c r="C47" s="88"/>
      <c r="D47" s="92"/>
      <c r="E47" s="93"/>
      <c r="F47" s="93"/>
      <c r="G47" s="94"/>
      <c r="H47" s="95"/>
      <c r="I47" s="80"/>
      <c r="J47" s="96"/>
      <c r="K47" s="109"/>
      <c r="L47" s="96"/>
      <c r="M47" s="96"/>
      <c r="N47" s="96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9"/>
      <c r="AH47" s="9"/>
      <c r="AI47" s="9"/>
    </row>
    <row r="48" spans="1:35" s="97" customFormat="1" x14ac:dyDescent="0.25">
      <c r="A48" s="91"/>
      <c r="B48" s="88"/>
      <c r="C48" s="88"/>
      <c r="D48" s="92"/>
      <c r="E48" s="93"/>
      <c r="F48" s="93"/>
      <c r="G48" s="94"/>
      <c r="H48" s="95"/>
      <c r="I48" s="80"/>
      <c r="J48" s="96"/>
      <c r="K48" s="109"/>
      <c r="L48" s="96"/>
      <c r="M48" s="96"/>
      <c r="N48" s="96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9"/>
      <c r="AH48" s="9"/>
      <c r="AI48" s="9"/>
    </row>
    <row r="49" spans="1:35" s="97" customFormat="1" x14ac:dyDescent="0.25">
      <c r="A49" s="91"/>
      <c r="B49" s="88"/>
      <c r="C49" s="88"/>
      <c r="D49" s="92"/>
      <c r="E49" s="93"/>
      <c r="F49" s="93"/>
      <c r="G49" s="94"/>
      <c r="H49" s="95"/>
      <c r="I49" s="80"/>
      <c r="J49" s="96"/>
      <c r="K49" s="109"/>
      <c r="L49" s="96"/>
      <c r="M49" s="96"/>
      <c r="N49" s="9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9"/>
      <c r="AH49" s="9"/>
      <c r="AI49" s="9"/>
    </row>
    <row r="50" spans="1:35" s="97" customFormat="1" x14ac:dyDescent="0.25">
      <c r="A50" s="91"/>
      <c r="B50" s="88"/>
      <c r="C50" s="88"/>
      <c r="D50" s="92"/>
      <c r="E50" s="93"/>
      <c r="F50" s="93"/>
      <c r="G50" s="94"/>
      <c r="H50" s="95"/>
      <c r="I50" s="80"/>
      <c r="J50" s="96"/>
      <c r="K50" s="109"/>
      <c r="L50" s="96"/>
      <c r="M50" s="96"/>
      <c r="N50" s="96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9"/>
      <c r="AH50" s="9"/>
      <c r="AI50" s="9"/>
    </row>
    <row r="51" spans="1:35" s="97" customFormat="1" x14ac:dyDescent="0.25">
      <c r="A51" s="91"/>
      <c r="B51" s="88"/>
      <c r="C51" s="88"/>
      <c r="D51" s="92"/>
      <c r="E51" s="93"/>
      <c r="F51" s="93"/>
      <c r="G51" s="94"/>
      <c r="H51" s="95"/>
      <c r="I51" s="80"/>
      <c r="J51" s="96"/>
      <c r="K51" s="109"/>
      <c r="L51" s="96"/>
      <c r="M51" s="96"/>
      <c r="N51" s="96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9"/>
      <c r="AH51" s="9"/>
      <c r="AI51" s="9"/>
    </row>
    <row r="52" spans="1:35" s="97" customFormat="1" x14ac:dyDescent="0.25">
      <c r="A52" s="91"/>
      <c r="B52" s="88"/>
      <c r="C52" s="88"/>
      <c r="D52" s="92"/>
      <c r="E52" s="93"/>
      <c r="F52" s="93"/>
      <c r="G52" s="94"/>
      <c r="H52" s="95"/>
      <c r="I52" s="80"/>
      <c r="J52" s="96"/>
      <c r="K52" s="109"/>
      <c r="L52" s="96"/>
      <c r="M52" s="96"/>
      <c r="N52" s="96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9"/>
      <c r="AH52" s="9"/>
      <c r="AI52" s="9"/>
    </row>
    <row r="53" spans="1:35" s="97" customFormat="1" x14ac:dyDescent="0.25">
      <c r="A53" s="91"/>
      <c r="B53" s="88"/>
      <c r="C53" s="88"/>
      <c r="D53" s="92"/>
      <c r="E53" s="93"/>
      <c r="F53" s="93"/>
      <c r="G53" s="94"/>
      <c r="H53" s="95"/>
      <c r="I53" s="80"/>
      <c r="J53" s="96"/>
      <c r="K53" s="109"/>
      <c r="L53" s="96"/>
      <c r="M53" s="96"/>
      <c r="N53" s="96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9"/>
      <c r="AH53" s="9"/>
      <c r="AI53" s="9"/>
    </row>
    <row r="54" spans="1:35" s="97" customFormat="1" x14ac:dyDescent="0.25">
      <c r="A54" s="91"/>
      <c r="B54" s="88"/>
      <c r="C54" s="88"/>
      <c r="D54" s="92"/>
      <c r="E54" s="93"/>
      <c r="F54" s="93"/>
      <c r="G54" s="94"/>
      <c r="H54" s="95"/>
      <c r="I54" s="80"/>
      <c r="J54" s="96"/>
      <c r="K54" s="109"/>
      <c r="L54" s="96"/>
      <c r="M54" s="96"/>
      <c r="N54" s="96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9"/>
      <c r="AH54" s="9"/>
      <c r="AI54" s="9"/>
    </row>
    <row r="55" spans="1:35" s="97" customFormat="1" x14ac:dyDescent="0.25">
      <c r="A55" s="91"/>
      <c r="B55" s="88"/>
      <c r="C55" s="88"/>
      <c r="D55" s="92"/>
      <c r="E55" s="93"/>
      <c r="F55" s="93"/>
      <c r="G55" s="94"/>
      <c r="H55" s="95"/>
      <c r="I55" s="80"/>
      <c r="J55" s="96"/>
      <c r="K55" s="109"/>
      <c r="L55" s="96"/>
      <c r="M55" s="96"/>
      <c r="N55" s="96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9"/>
      <c r="AH55" s="9"/>
      <c r="AI55" s="9"/>
    </row>
    <row r="56" spans="1:35" s="97" customFormat="1" x14ac:dyDescent="0.25">
      <c r="A56" s="91"/>
      <c r="B56" s="88"/>
      <c r="C56" s="88"/>
      <c r="D56" s="92"/>
      <c r="E56" s="93"/>
      <c r="F56" s="93"/>
      <c r="G56" s="94"/>
      <c r="H56" s="95"/>
      <c r="I56" s="80"/>
      <c r="J56" s="96"/>
      <c r="K56" s="109"/>
      <c r="L56" s="96"/>
      <c r="M56" s="96"/>
      <c r="N56" s="96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9"/>
      <c r="AH56" s="9"/>
      <c r="AI56" s="9"/>
    </row>
    <row r="57" spans="1:35" s="97" customFormat="1" x14ac:dyDescent="0.25">
      <c r="A57" s="91"/>
      <c r="B57" s="88"/>
      <c r="C57" s="88"/>
      <c r="D57" s="92"/>
      <c r="E57" s="93"/>
      <c r="F57" s="93"/>
      <c r="G57" s="94"/>
      <c r="H57" s="95"/>
      <c r="I57" s="80"/>
      <c r="J57" s="96"/>
      <c r="K57" s="109"/>
      <c r="L57" s="96"/>
      <c r="M57" s="96"/>
      <c r="N57" s="96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9"/>
      <c r="AH57" s="9"/>
      <c r="AI57" s="9"/>
    </row>
    <row r="58" spans="1:35" s="97" customFormat="1" x14ac:dyDescent="0.25">
      <c r="A58" s="91"/>
      <c r="B58" s="88"/>
      <c r="C58" s="88"/>
      <c r="D58" s="92"/>
      <c r="E58" s="93"/>
      <c r="F58" s="93"/>
      <c r="G58" s="94"/>
      <c r="H58" s="95"/>
      <c r="I58" s="80"/>
      <c r="J58" s="96"/>
      <c r="K58" s="109"/>
      <c r="L58" s="96"/>
      <c r="M58" s="96"/>
      <c r="N58" s="96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9"/>
      <c r="AH58" s="9"/>
      <c r="AI58" s="9"/>
    </row>
    <row r="59" spans="1:35" s="97" customFormat="1" x14ac:dyDescent="0.25">
      <c r="A59" s="91"/>
      <c r="B59" s="88"/>
      <c r="C59" s="88"/>
      <c r="D59" s="92"/>
      <c r="E59" s="93"/>
      <c r="F59" s="93"/>
      <c r="G59" s="94"/>
      <c r="H59" s="95"/>
      <c r="I59" s="80"/>
      <c r="J59" s="96"/>
      <c r="K59" s="109"/>
      <c r="L59" s="96"/>
      <c r="M59" s="96"/>
      <c r="N59" s="96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9"/>
      <c r="AH59" s="9"/>
      <c r="AI59" s="9"/>
    </row>
    <row r="60" spans="1:35" s="97" customFormat="1" x14ac:dyDescent="0.25">
      <c r="A60" s="91"/>
      <c r="B60" s="88"/>
      <c r="C60" s="88"/>
      <c r="D60" s="92"/>
      <c r="E60" s="93"/>
      <c r="F60" s="93"/>
      <c r="G60" s="94"/>
      <c r="H60" s="95"/>
      <c r="I60" s="80"/>
      <c r="J60" s="96"/>
      <c r="K60" s="109"/>
      <c r="L60" s="96"/>
      <c r="M60" s="96"/>
      <c r="N60" s="9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9"/>
      <c r="AH60" s="9"/>
      <c r="AI60" s="9"/>
    </row>
    <row r="61" spans="1:35" s="97" customFormat="1" x14ac:dyDescent="0.25">
      <c r="A61" s="159"/>
      <c r="B61" s="160"/>
      <c r="C61" s="160"/>
      <c r="D61" s="161"/>
      <c r="E61" s="162"/>
      <c r="F61" s="162"/>
      <c r="G61" s="163"/>
      <c r="H61" s="165"/>
      <c r="I61" s="165"/>
      <c r="J61" s="166"/>
      <c r="K61" s="167"/>
      <c r="L61" s="166"/>
      <c r="M61" s="166"/>
      <c r="N61" s="166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32"/>
      <c r="AH61" s="32"/>
      <c r="AI61" s="32"/>
    </row>
    <row r="62" spans="1:35" s="97" customFormat="1" x14ac:dyDescent="0.25">
      <c r="A62" s="159"/>
      <c r="B62" s="160"/>
      <c r="C62" s="160"/>
      <c r="D62" s="161"/>
      <c r="E62" s="162"/>
      <c r="F62" s="162"/>
      <c r="G62" s="163"/>
      <c r="H62" s="164"/>
      <c r="I62" s="165"/>
      <c r="J62" s="166"/>
      <c r="K62" s="167"/>
      <c r="L62" s="166"/>
      <c r="M62" s="166"/>
      <c r="N62" s="166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32"/>
      <c r="AH62" s="32"/>
      <c r="AI62" s="32"/>
    </row>
    <row r="63" spans="1:35" s="97" customFormat="1" x14ac:dyDescent="0.25">
      <c r="A63" s="159"/>
      <c r="B63" s="160"/>
      <c r="C63" s="160"/>
      <c r="D63" s="161"/>
      <c r="E63" s="162"/>
      <c r="F63" s="162"/>
      <c r="G63" s="163"/>
      <c r="H63" s="164"/>
      <c r="I63" s="165"/>
      <c r="J63" s="166"/>
      <c r="K63" s="167"/>
      <c r="L63" s="166"/>
      <c r="M63" s="166"/>
      <c r="N63" s="166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32"/>
      <c r="AH63" s="32"/>
      <c r="AI63" s="32"/>
    </row>
    <row r="64" spans="1:35" s="97" customFormat="1" x14ac:dyDescent="0.25">
      <c r="A64" s="159"/>
      <c r="B64" s="160"/>
      <c r="C64" s="160"/>
      <c r="D64" s="161"/>
      <c r="E64" s="162"/>
      <c r="F64" s="162"/>
      <c r="G64" s="163"/>
      <c r="H64" s="164"/>
      <c r="I64" s="165"/>
      <c r="J64" s="166"/>
      <c r="K64" s="167"/>
      <c r="L64" s="166"/>
      <c r="M64" s="166"/>
      <c r="N64" s="166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32"/>
      <c r="AH64" s="32"/>
      <c r="AI64" s="32"/>
    </row>
    <row r="65" spans="1:35" s="97" customFormat="1" x14ac:dyDescent="0.25">
      <c r="A65" s="159"/>
      <c r="B65" s="160"/>
      <c r="C65" s="160"/>
      <c r="D65" s="161"/>
      <c r="E65" s="162"/>
      <c r="F65" s="162"/>
      <c r="G65" s="163"/>
      <c r="H65" s="164"/>
      <c r="I65" s="165"/>
      <c r="J65" s="166"/>
      <c r="K65" s="167"/>
      <c r="L65" s="166"/>
      <c r="M65" s="166"/>
      <c r="N65" s="166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32"/>
      <c r="AH65" s="32"/>
      <c r="AI65" s="32"/>
    </row>
    <row r="66" spans="1:35" s="97" customFormat="1" x14ac:dyDescent="0.25">
      <c r="A66" s="159"/>
      <c r="B66" s="160"/>
      <c r="C66" s="160"/>
      <c r="D66" s="161"/>
      <c r="E66" s="162"/>
      <c r="F66" s="162"/>
      <c r="G66" s="163"/>
      <c r="H66" s="164"/>
      <c r="I66" s="165"/>
      <c r="J66" s="166"/>
      <c r="K66" s="167"/>
      <c r="L66" s="166"/>
      <c r="M66" s="166"/>
      <c r="N66" s="166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32"/>
      <c r="AH66" s="32"/>
      <c r="AI66" s="32"/>
    </row>
    <row r="67" spans="1:35" s="97" customFormat="1" x14ac:dyDescent="0.25">
      <c r="A67" s="159"/>
      <c r="B67" s="160"/>
      <c r="C67" s="160"/>
      <c r="D67" s="161"/>
      <c r="E67" s="162"/>
      <c r="F67" s="162"/>
      <c r="G67" s="163"/>
      <c r="H67" s="164"/>
      <c r="I67" s="165"/>
      <c r="J67" s="166"/>
      <c r="K67" s="167"/>
      <c r="L67" s="166"/>
      <c r="M67" s="166"/>
      <c r="N67" s="166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32"/>
      <c r="AH67" s="32"/>
      <c r="AI67" s="32"/>
    </row>
    <row r="68" spans="1:35" s="97" customFormat="1" x14ac:dyDescent="0.25">
      <c r="A68" s="159"/>
      <c r="B68" s="160"/>
      <c r="C68" s="160"/>
      <c r="D68" s="161"/>
      <c r="E68" s="162"/>
      <c r="F68" s="162"/>
      <c r="G68" s="163"/>
      <c r="H68" s="165"/>
      <c r="I68" s="165"/>
      <c r="J68" s="166"/>
      <c r="K68" s="167"/>
      <c r="L68" s="166"/>
      <c r="M68" s="166"/>
      <c r="N68" s="166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32"/>
      <c r="AH68" s="32"/>
      <c r="AI68" s="32"/>
    </row>
    <row r="69" spans="1:35" s="97" customFormat="1" x14ac:dyDescent="0.25">
      <c r="A69" s="159"/>
      <c r="B69" s="160"/>
      <c r="C69" s="160"/>
      <c r="D69" s="161"/>
      <c r="E69" s="162"/>
      <c r="F69" s="162"/>
      <c r="G69" s="163"/>
      <c r="H69" s="164"/>
      <c r="I69" s="165"/>
      <c r="J69" s="166"/>
      <c r="K69" s="167"/>
      <c r="L69" s="166"/>
      <c r="M69" s="166"/>
      <c r="N69" s="166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32"/>
      <c r="AH69" s="32"/>
      <c r="AI69" s="32"/>
    </row>
    <row r="70" spans="1:35" s="97" customFormat="1" x14ac:dyDescent="0.25">
      <c r="A70" s="159"/>
      <c r="B70" s="160"/>
      <c r="C70" s="160"/>
      <c r="D70" s="161"/>
      <c r="E70" s="162"/>
      <c r="F70" s="162"/>
      <c r="G70" s="163"/>
      <c r="H70" s="164"/>
      <c r="I70" s="165"/>
      <c r="J70" s="166"/>
      <c r="K70" s="167"/>
      <c r="L70" s="166"/>
      <c r="M70" s="166"/>
      <c r="N70" s="166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32"/>
      <c r="AH70" s="32"/>
      <c r="AI70" s="32"/>
    </row>
    <row r="71" spans="1:35" s="97" customFormat="1" x14ac:dyDescent="0.25">
      <c r="A71" s="159"/>
      <c r="B71" s="160"/>
      <c r="C71" s="160"/>
      <c r="D71" s="161"/>
      <c r="E71" s="162"/>
      <c r="F71" s="162"/>
      <c r="G71" s="163"/>
      <c r="H71" s="164"/>
      <c r="I71" s="165"/>
      <c r="J71" s="166"/>
      <c r="K71" s="167"/>
      <c r="L71" s="166"/>
      <c r="M71" s="166"/>
      <c r="N71" s="166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32"/>
      <c r="AH71" s="32"/>
      <c r="AI71" s="32"/>
    </row>
    <row r="72" spans="1:35" s="97" customFormat="1" x14ac:dyDescent="0.25">
      <c r="A72" s="159"/>
      <c r="B72" s="160"/>
      <c r="C72" s="160"/>
      <c r="D72" s="161"/>
      <c r="E72" s="162"/>
      <c r="F72" s="162"/>
      <c r="G72" s="163"/>
      <c r="H72" s="164"/>
      <c r="I72" s="165"/>
      <c r="J72" s="166"/>
      <c r="K72" s="167"/>
      <c r="L72" s="166"/>
      <c r="M72" s="166"/>
      <c r="N72" s="166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32"/>
      <c r="AH72" s="32"/>
      <c r="AI72" s="32"/>
    </row>
    <row r="73" spans="1:35" s="97" customFormat="1" x14ac:dyDescent="0.25">
      <c r="A73" s="159"/>
      <c r="B73" s="160"/>
      <c r="C73" s="160"/>
      <c r="D73" s="161"/>
      <c r="E73" s="162"/>
      <c r="F73" s="162"/>
      <c r="G73" s="163"/>
      <c r="H73" s="164"/>
      <c r="I73" s="165"/>
      <c r="J73" s="166"/>
      <c r="K73" s="167"/>
      <c r="L73" s="166"/>
      <c r="M73" s="166"/>
      <c r="N73" s="166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32"/>
      <c r="AH73" s="32"/>
      <c r="AI73" s="32"/>
    </row>
    <row r="74" spans="1:35" s="97" customFormat="1" x14ac:dyDescent="0.25">
      <c r="A74" s="159"/>
      <c r="B74" s="160"/>
      <c r="C74" s="160"/>
      <c r="D74" s="161"/>
      <c r="E74" s="162"/>
      <c r="F74" s="162"/>
      <c r="G74" s="163"/>
      <c r="H74" s="164"/>
      <c r="I74" s="165"/>
      <c r="J74" s="166"/>
      <c r="K74" s="167"/>
      <c r="L74" s="166"/>
      <c r="M74" s="166"/>
      <c r="N74" s="166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32"/>
      <c r="AH74" s="32"/>
      <c r="AI74" s="32"/>
    </row>
    <row r="75" spans="1:35" s="97" customFormat="1" x14ac:dyDescent="0.25">
      <c r="A75" s="159"/>
      <c r="B75" s="160"/>
      <c r="C75" s="160"/>
      <c r="D75" s="161"/>
      <c r="E75" s="162"/>
      <c r="F75" s="162"/>
      <c r="G75" s="163"/>
      <c r="H75" s="164"/>
      <c r="I75" s="165"/>
      <c r="J75" s="166"/>
      <c r="K75" s="167"/>
      <c r="L75" s="166"/>
      <c r="M75" s="166"/>
      <c r="N75" s="166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32"/>
      <c r="AH75" s="32"/>
      <c r="AI75" s="32"/>
    </row>
    <row r="76" spans="1:35" x14ac:dyDescent="0.25">
      <c r="A76" s="150"/>
      <c r="B76" s="150"/>
      <c r="C76" s="150"/>
      <c r="D76" s="151"/>
      <c r="E76" s="152">
        <f>SUM(E5:E75)</f>
        <v>6371.28</v>
      </c>
      <c r="F76" s="152">
        <f>SUM(F4:F75)</f>
        <v>1947.7100000000003</v>
      </c>
      <c r="G76" s="153">
        <f>SUM(G4:G66)</f>
        <v>0</v>
      </c>
      <c r="H76" s="154">
        <f>SUM(H6:H75)</f>
        <v>39.14</v>
      </c>
      <c r="I76" s="154">
        <f>SUM(I5:I75)</f>
        <v>39.14</v>
      </c>
      <c r="J76" s="155">
        <f>SUM(J4:J66)</f>
        <v>2558.5</v>
      </c>
      <c r="K76" s="156">
        <f>SUM(K4:K66)</f>
        <v>0</v>
      </c>
      <c r="L76" s="155">
        <f>SUM(L4:L75)</f>
        <v>334.62</v>
      </c>
      <c r="M76" s="155">
        <f>SUM(M6:M66)</f>
        <v>0</v>
      </c>
      <c r="N76" s="155">
        <f>SUM(N4:N66)</f>
        <v>0</v>
      </c>
      <c r="O76" s="157">
        <f>SUM(O6:O75)</f>
        <v>675.32</v>
      </c>
      <c r="P76" s="157">
        <f>SUM(P4:P66)</f>
        <v>32.81</v>
      </c>
      <c r="Q76" s="157">
        <f>SUM(Q4:Q66)</f>
        <v>222.25</v>
      </c>
      <c r="R76" s="157">
        <f>SUM(R4:R66)</f>
        <v>35</v>
      </c>
      <c r="S76" s="157">
        <f>SUM(S6:S75)</f>
        <v>14</v>
      </c>
      <c r="T76" s="157">
        <f>SUM(T4:T66)</f>
        <v>20</v>
      </c>
      <c r="U76" s="157">
        <f>SUM(U4:U64)</f>
        <v>0</v>
      </c>
      <c r="V76" s="157">
        <f>SUM(V4:V75)</f>
        <v>0</v>
      </c>
      <c r="W76" s="157">
        <f>SUM(W4:W66)</f>
        <v>0</v>
      </c>
      <c r="X76" s="157">
        <f>SUM(X4:X66)</f>
        <v>350</v>
      </c>
      <c r="Y76" s="157">
        <f>SUM(Y6:Y75)</f>
        <v>0</v>
      </c>
      <c r="Z76" s="157">
        <f>SUM(Z6:Z75)</f>
        <v>0</v>
      </c>
      <c r="AA76" s="157">
        <f>SUM(AA4:AA66)</f>
        <v>0</v>
      </c>
      <c r="AB76" s="157">
        <f>SUM(AB4:AB66)</f>
        <v>0</v>
      </c>
      <c r="AC76" s="157">
        <f>SUM(AC4:AC66)</f>
        <v>100</v>
      </c>
      <c r="AD76" s="157">
        <f>SUM(AD6:AD75)</f>
        <v>355</v>
      </c>
      <c r="AE76" s="157">
        <f>SUM(AE6:AE75)</f>
        <v>0</v>
      </c>
      <c r="AF76" s="157">
        <f>SUM(AF6:AF75)</f>
        <v>0</v>
      </c>
      <c r="AG76" s="158">
        <f>SUM(AG4:AG75)</f>
        <v>143.32999999999998</v>
      </c>
      <c r="AH76" s="158"/>
      <c r="AI76" s="158">
        <f>SUM(AI4:AI66)</f>
        <v>0</v>
      </c>
    </row>
    <row r="77" spans="1:35" s="33" customFormat="1" x14ac:dyDescent="0.25">
      <c r="I77" s="71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</row>
    <row r="78" spans="1:35" s="33" customFormat="1" x14ac:dyDescent="0.25">
      <c r="B78" s="48" t="s">
        <v>62</v>
      </c>
      <c r="C78" s="50"/>
      <c r="D78" s="50"/>
      <c r="E78" s="63">
        <f>E76</f>
        <v>6371.28</v>
      </c>
      <c r="H78" s="49" t="s">
        <v>76</v>
      </c>
      <c r="I78" s="63">
        <f>H76</f>
        <v>39.14</v>
      </c>
    </row>
    <row r="79" spans="1:35" s="33" customFormat="1" x14ac:dyDescent="0.25">
      <c r="B79" s="48" t="s">
        <v>23</v>
      </c>
      <c r="C79" s="50"/>
      <c r="D79" s="50"/>
      <c r="E79" s="49">
        <f>E4</f>
        <v>2190.91</v>
      </c>
      <c r="H79" s="49" t="s">
        <v>77</v>
      </c>
      <c r="I79" s="63">
        <f>H4</f>
        <v>50</v>
      </c>
    </row>
    <row r="80" spans="1:35" s="33" customFormat="1" x14ac:dyDescent="0.25">
      <c r="B80" s="48" t="s">
        <v>90</v>
      </c>
      <c r="C80" s="50"/>
      <c r="D80" s="50"/>
      <c r="E80" s="49">
        <f>G76</f>
        <v>0</v>
      </c>
      <c r="H80" s="49" t="s">
        <v>14</v>
      </c>
      <c r="I80" s="63">
        <f>SUM(I78:I79)</f>
        <v>89.14</v>
      </c>
    </row>
    <row r="81" spans="1:9" s="33" customFormat="1" x14ac:dyDescent="0.25">
      <c r="B81" s="48" t="s">
        <v>70</v>
      </c>
      <c r="C81" s="50"/>
      <c r="D81" s="50"/>
      <c r="E81" s="63">
        <f>E78+E79+E80</f>
        <v>8562.1899999999987</v>
      </c>
      <c r="H81" s="50" t="s">
        <v>78</v>
      </c>
      <c r="I81" s="63">
        <f>I76</f>
        <v>39.14</v>
      </c>
    </row>
    <row r="82" spans="1:9" s="33" customFormat="1" x14ac:dyDescent="0.25">
      <c r="B82" s="48" t="s">
        <v>63</v>
      </c>
      <c r="C82" s="50"/>
      <c r="D82" s="50"/>
      <c r="E82" s="63">
        <f>F76</f>
        <v>1947.7100000000003</v>
      </c>
      <c r="H82" s="50" t="s">
        <v>70</v>
      </c>
      <c r="I82" s="63">
        <f>I80-I81</f>
        <v>50</v>
      </c>
    </row>
    <row r="83" spans="1:9" s="33" customFormat="1" ht="16.5" customHeight="1" x14ac:dyDescent="0.25">
      <c r="B83" s="59" t="s">
        <v>71</v>
      </c>
      <c r="C83" s="50"/>
      <c r="D83" s="50"/>
      <c r="E83" s="63">
        <f>E81-E82</f>
        <v>6614.4799999999987</v>
      </c>
      <c r="H83" s="148" t="s">
        <v>108</v>
      </c>
      <c r="I83" s="149">
        <f>50-I82</f>
        <v>0</v>
      </c>
    </row>
    <row r="84" spans="1:9" s="33" customFormat="1" x14ac:dyDescent="0.25">
      <c r="A84" s="82"/>
      <c r="B84" s="59" t="s">
        <v>204</v>
      </c>
      <c r="C84" s="50"/>
      <c r="D84" s="50"/>
      <c r="E84" s="63">
        <v>6614.48</v>
      </c>
    </row>
    <row r="85" spans="1:9" s="33" customFormat="1" x14ac:dyDescent="0.25">
      <c r="B85" s="59"/>
      <c r="C85" s="50"/>
      <c r="D85" s="50"/>
      <c r="E85" s="63"/>
    </row>
    <row r="86" spans="1:9" s="33" customFormat="1" x14ac:dyDescent="0.25">
      <c r="B86" s="59"/>
      <c r="C86" s="50"/>
      <c r="D86" s="50"/>
      <c r="E86" s="63"/>
    </row>
    <row r="87" spans="1:9" s="33" customFormat="1" x14ac:dyDescent="0.25">
      <c r="B87" s="59"/>
      <c r="C87" s="50"/>
      <c r="D87" s="50"/>
      <c r="E87" s="63"/>
    </row>
    <row r="88" spans="1:9" s="33" customFormat="1" x14ac:dyDescent="0.25">
      <c r="B88" s="59"/>
      <c r="C88" s="50"/>
      <c r="D88" s="50"/>
      <c r="E88" s="63"/>
    </row>
    <row r="89" spans="1:9" s="33" customFormat="1" x14ac:dyDescent="0.25">
      <c r="B89" s="59" t="s">
        <v>147</v>
      </c>
      <c r="C89" s="50"/>
      <c r="D89" s="50"/>
      <c r="E89" s="63">
        <f>SUM(E85:E88)</f>
        <v>0</v>
      </c>
    </row>
    <row r="90" spans="1:9" s="33" customFormat="1" x14ac:dyDescent="0.25">
      <c r="B90" s="59" t="s">
        <v>92</v>
      </c>
      <c r="C90" s="50"/>
      <c r="D90" s="50"/>
      <c r="E90" s="63">
        <f>E84-E89</f>
        <v>6614.48</v>
      </c>
    </row>
    <row r="91" spans="1:9" s="33" customFormat="1" x14ac:dyDescent="0.25">
      <c r="A91" s="82"/>
      <c r="B91" s="59"/>
      <c r="C91" s="50"/>
      <c r="D91" s="50"/>
      <c r="E91" s="49"/>
    </row>
    <row r="92" spans="1:9" s="33" customFormat="1" x14ac:dyDescent="0.25">
      <c r="A92" s="82"/>
    </row>
    <row r="93" spans="1:9" s="33" customFormat="1" x14ac:dyDescent="0.25"/>
  </sheetData>
  <sheetProtection password="F650" sheet="1" objects="1" scenarios="1"/>
  <mergeCells count="3">
    <mergeCell ref="A1:AI1"/>
    <mergeCell ref="J2:L2"/>
    <mergeCell ref="O2:AD2"/>
  </mergeCells>
  <pageMargins left="0.25" right="0.25" top="0.75" bottom="0.75" header="0.3" footer="0.3"/>
  <pageSetup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7:F26"/>
  <sheetViews>
    <sheetView workbookViewId="0">
      <selection activeCell="I20" sqref="I20"/>
    </sheetView>
  </sheetViews>
  <sheetFormatPr defaultRowHeight="15" x14ac:dyDescent="0.25"/>
  <cols>
    <col min="1" max="1" width="10.7109375" bestFit="1" customWidth="1"/>
    <col min="2" max="2" width="37.42578125" customWidth="1"/>
    <col min="3" max="3" width="13.28515625" customWidth="1"/>
    <col min="4" max="4" width="10.5703125" bestFit="1" customWidth="1"/>
    <col min="5" max="5" width="19.140625" customWidth="1"/>
    <col min="6" max="6" width="12" customWidth="1"/>
  </cols>
  <sheetData>
    <row r="7" spans="1:6" x14ac:dyDescent="0.25">
      <c r="A7" s="194" t="s">
        <v>24</v>
      </c>
      <c r="B7" s="195"/>
      <c r="C7" s="195"/>
      <c r="D7" s="195"/>
      <c r="E7" s="195"/>
      <c r="F7" s="196"/>
    </row>
    <row r="8" spans="1:6" x14ac:dyDescent="0.25">
      <c r="A8" s="194" t="s">
        <v>225</v>
      </c>
      <c r="B8" s="195"/>
      <c r="C8" s="195"/>
      <c r="D8" s="195"/>
      <c r="E8" s="195"/>
      <c r="F8" s="196"/>
    </row>
    <row r="9" spans="1:6" x14ac:dyDescent="0.25">
      <c r="A9" s="30">
        <v>1</v>
      </c>
      <c r="B9" s="30"/>
      <c r="C9" s="28"/>
      <c r="D9" s="30"/>
      <c r="E9" s="30"/>
      <c r="F9" s="30"/>
    </row>
    <row r="10" spans="1:6" s="47" customFormat="1" ht="45" x14ac:dyDescent="0.25">
      <c r="A10" s="58" t="s">
        <v>0</v>
      </c>
      <c r="B10" s="58" t="s">
        <v>1</v>
      </c>
      <c r="C10" s="58" t="s">
        <v>2</v>
      </c>
      <c r="D10" s="58" t="s">
        <v>3</v>
      </c>
      <c r="E10" s="64" t="s">
        <v>67</v>
      </c>
      <c r="F10" s="58" t="s">
        <v>14</v>
      </c>
    </row>
    <row r="11" spans="1:6" x14ac:dyDescent="0.25">
      <c r="A11" s="29">
        <v>42826</v>
      </c>
      <c r="B11" s="30" t="s">
        <v>11</v>
      </c>
      <c r="C11" s="31">
        <v>2738.21</v>
      </c>
      <c r="D11" s="30"/>
      <c r="E11" s="30"/>
      <c r="F11" s="30"/>
    </row>
    <row r="12" spans="1:6" x14ac:dyDescent="0.25">
      <c r="A12" s="29"/>
      <c r="B12" s="30"/>
      <c r="C12" s="31"/>
      <c r="D12" s="31"/>
      <c r="E12" s="30"/>
      <c r="F12" s="30"/>
    </row>
    <row r="13" spans="1:6" x14ac:dyDescent="0.25">
      <c r="A13" s="29"/>
      <c r="B13" s="30"/>
      <c r="C13" s="31"/>
      <c r="D13" s="30"/>
      <c r="E13" s="30"/>
      <c r="F13" s="30"/>
    </row>
    <row r="14" spans="1:6" x14ac:dyDescent="0.25">
      <c r="A14" s="29"/>
      <c r="B14" s="30"/>
      <c r="C14" s="30"/>
      <c r="D14" s="30"/>
      <c r="E14" s="31"/>
      <c r="F14" s="30"/>
    </row>
    <row r="15" spans="1:6" x14ac:dyDescent="0.25">
      <c r="A15" s="29"/>
      <c r="B15" s="30"/>
      <c r="C15" s="31"/>
      <c r="D15" s="30"/>
      <c r="E15" s="31"/>
      <c r="F15" s="30"/>
    </row>
    <row r="16" spans="1:6" x14ac:dyDescent="0.25">
      <c r="A16" s="29"/>
      <c r="B16" s="30"/>
      <c r="C16" s="31"/>
      <c r="D16" s="31"/>
      <c r="E16" s="31"/>
      <c r="F16" s="30"/>
    </row>
    <row r="17" spans="1:6" x14ac:dyDescent="0.25">
      <c r="A17" s="29"/>
      <c r="B17" s="30"/>
      <c r="C17" s="31"/>
      <c r="D17" s="31"/>
      <c r="E17" s="31"/>
      <c r="F17" s="30"/>
    </row>
    <row r="18" spans="1:6" x14ac:dyDescent="0.25">
      <c r="A18" s="29"/>
      <c r="B18" s="30"/>
      <c r="C18" s="51"/>
      <c r="D18" s="31"/>
      <c r="E18" s="31"/>
      <c r="F18" s="30"/>
    </row>
    <row r="19" spans="1:6" x14ac:dyDescent="0.25">
      <c r="A19" s="29"/>
      <c r="B19" s="30"/>
      <c r="C19" s="30"/>
      <c r="D19" s="31"/>
      <c r="E19" s="30"/>
      <c r="F19" s="30"/>
    </row>
    <row r="20" spans="1:6" x14ac:dyDescent="0.25">
      <c r="A20" s="35"/>
      <c r="B20" s="28" t="s">
        <v>146</v>
      </c>
      <c r="C20" s="51">
        <f>SUM(C12:C19)</f>
        <v>0</v>
      </c>
      <c r="D20" s="31">
        <f>SUM(D11:D19)</f>
        <v>0</v>
      </c>
      <c r="E20" s="30" t="s">
        <v>62</v>
      </c>
      <c r="F20" s="36">
        <f>C20</f>
        <v>0</v>
      </c>
    </row>
    <row r="21" spans="1:6" x14ac:dyDescent="0.25">
      <c r="A21" s="35"/>
      <c r="B21" s="28"/>
      <c r="C21" s="30"/>
      <c r="D21" s="30"/>
      <c r="E21" s="30" t="s">
        <v>23</v>
      </c>
      <c r="F21" s="36">
        <f>C11</f>
        <v>2738.21</v>
      </c>
    </row>
    <row r="22" spans="1:6" x14ac:dyDescent="0.25">
      <c r="A22" s="35"/>
      <c r="B22" s="28"/>
      <c r="C22" s="30"/>
      <c r="D22" s="30"/>
      <c r="E22" s="30" t="s">
        <v>93</v>
      </c>
      <c r="F22" s="36">
        <f>D20</f>
        <v>0</v>
      </c>
    </row>
    <row r="23" spans="1:6" x14ac:dyDescent="0.25">
      <c r="A23" s="35"/>
      <c r="B23" s="28"/>
      <c r="C23" s="30"/>
      <c r="D23" s="30"/>
      <c r="E23" s="30" t="s">
        <v>94</v>
      </c>
      <c r="F23" s="36"/>
    </row>
    <row r="24" spans="1:6" x14ac:dyDescent="0.25">
      <c r="A24" s="35"/>
      <c r="B24" s="28"/>
      <c r="C24" s="30"/>
      <c r="D24" s="30"/>
      <c r="E24" s="30" t="s">
        <v>14</v>
      </c>
      <c r="F24" s="36">
        <f>F20+F21-F22-F23</f>
        <v>2738.21</v>
      </c>
    </row>
    <row r="25" spans="1:6" x14ac:dyDescent="0.25">
      <c r="A25" s="29">
        <v>42983</v>
      </c>
      <c r="B25" s="30" t="s">
        <v>91</v>
      </c>
      <c r="C25" s="30"/>
      <c r="D25" s="30"/>
      <c r="E25" s="30"/>
      <c r="F25" s="81">
        <v>2738.21</v>
      </c>
    </row>
    <row r="26" spans="1:6" x14ac:dyDescent="0.25">
      <c r="A26" s="30"/>
      <c r="B26" s="30"/>
      <c r="C26" s="30"/>
      <c r="D26" s="30"/>
      <c r="E26" s="30"/>
      <c r="F26" s="30"/>
    </row>
  </sheetData>
  <sheetProtection password="F650" sheet="1" objects="1" scenarios="1"/>
  <mergeCells count="2">
    <mergeCell ref="A8:F8"/>
    <mergeCell ref="A7:F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4"/>
  <sheetViews>
    <sheetView workbookViewId="0">
      <selection activeCell="E16" sqref="E16"/>
    </sheetView>
  </sheetViews>
  <sheetFormatPr defaultRowHeight="15" x14ac:dyDescent="0.25"/>
  <cols>
    <col min="1" max="1" width="18" customWidth="1"/>
    <col min="2" max="2" width="2.85546875" customWidth="1"/>
    <col min="3" max="3" width="11.5703125" bestFit="1" customWidth="1"/>
    <col min="4" max="4" width="1.7109375" customWidth="1"/>
    <col min="5" max="5" width="25" customWidth="1"/>
    <col min="6" max="6" width="11.5703125" bestFit="1" customWidth="1"/>
    <col min="7" max="7" width="3" customWidth="1"/>
    <col min="8" max="8" width="39.28515625" customWidth="1"/>
    <col min="9" max="9" width="11.5703125" bestFit="1" customWidth="1"/>
    <col min="10" max="10" width="27.5703125" customWidth="1"/>
  </cols>
  <sheetData>
    <row r="1" spans="1:10" x14ac:dyDescent="0.25">
      <c r="A1" s="201" t="s">
        <v>186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x14ac:dyDescent="0.25">
      <c r="A2" s="201" t="s">
        <v>216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x14ac:dyDescent="0.25">
      <c r="H3" s="200" t="s">
        <v>209</v>
      </c>
      <c r="I3" s="200"/>
      <c r="J3" s="200"/>
    </row>
    <row r="4" spans="1:10" x14ac:dyDescent="0.25">
      <c r="A4" s="202">
        <v>42983</v>
      </c>
      <c r="B4" s="203"/>
      <c r="C4" s="203"/>
      <c r="E4" s="19" t="s">
        <v>206</v>
      </c>
      <c r="F4" s="20"/>
      <c r="H4" s="8"/>
      <c r="I4" s="8"/>
      <c r="J4" s="8"/>
    </row>
    <row r="5" spans="1:10" x14ac:dyDescent="0.25">
      <c r="A5" s="5"/>
      <c r="B5" s="5"/>
      <c r="C5" s="18"/>
      <c r="E5" s="20"/>
      <c r="F5" s="21"/>
      <c r="H5" s="23" t="s">
        <v>210</v>
      </c>
      <c r="I5" s="23"/>
      <c r="J5" s="23"/>
    </row>
    <row r="6" spans="1:10" x14ac:dyDescent="0.25">
      <c r="A6" s="5" t="s">
        <v>87</v>
      </c>
      <c r="B6" s="5"/>
      <c r="C6" s="18">
        <f>HSBC!E83</f>
        <v>6614.4799999999987</v>
      </c>
      <c r="E6" s="20" t="s">
        <v>73</v>
      </c>
      <c r="F6" s="22">
        <f>'MHBS Savings'!C20</f>
        <v>0</v>
      </c>
      <c r="H6" s="23"/>
      <c r="I6" s="24"/>
      <c r="J6" s="24"/>
    </row>
    <row r="7" spans="1:10" x14ac:dyDescent="0.25">
      <c r="A7" s="5" t="s">
        <v>72</v>
      </c>
      <c r="B7" s="5"/>
      <c r="C7" s="6">
        <f>HSBC!I82</f>
        <v>50</v>
      </c>
      <c r="E7" s="20" t="s">
        <v>87</v>
      </c>
      <c r="F7" s="22">
        <f>HSBC!E76</f>
        <v>6371.28</v>
      </c>
      <c r="H7" s="23" t="s">
        <v>25</v>
      </c>
      <c r="I7" s="121">
        <f>'MHBS Savings'!F25</f>
        <v>2738.21</v>
      </c>
      <c r="J7" s="24"/>
    </row>
    <row r="8" spans="1:10" x14ac:dyDescent="0.25">
      <c r="A8" s="5" t="s">
        <v>58</v>
      </c>
      <c r="B8" s="5"/>
      <c r="C8" s="6">
        <f>'MHBS Savings'!F24</f>
        <v>2738.21</v>
      </c>
      <c r="E8" s="19" t="s">
        <v>206</v>
      </c>
      <c r="F8" s="186">
        <f>SUM(F5:F7)</f>
        <v>6371.28</v>
      </c>
      <c r="H8" s="23" t="s">
        <v>87</v>
      </c>
      <c r="I8" s="120">
        <f>HSBC!E84</f>
        <v>6614.48</v>
      </c>
      <c r="J8" s="24"/>
    </row>
    <row r="9" spans="1:10" x14ac:dyDescent="0.25">
      <c r="A9" s="5"/>
      <c r="B9" s="5"/>
      <c r="C9" s="5"/>
      <c r="H9" s="23" t="s">
        <v>15</v>
      </c>
      <c r="I9" s="120">
        <f>HSBC!I82</f>
        <v>50</v>
      </c>
      <c r="J9" s="24"/>
    </row>
    <row r="10" spans="1:10" x14ac:dyDescent="0.25">
      <c r="A10" s="5" t="s">
        <v>14</v>
      </c>
      <c r="B10" s="5"/>
      <c r="C10" s="18">
        <f>SUM(C5:C9)</f>
        <v>9402.6899999999987</v>
      </c>
      <c r="E10" s="19" t="s">
        <v>207</v>
      </c>
      <c r="F10" s="19"/>
      <c r="H10" s="23" t="s">
        <v>26</v>
      </c>
      <c r="I10" s="24"/>
      <c r="J10" s="121">
        <f>I6+I7+I9+I8</f>
        <v>9402.6899999999987</v>
      </c>
    </row>
    <row r="11" spans="1:10" x14ac:dyDescent="0.25">
      <c r="A11" s="5"/>
      <c r="B11" s="5"/>
      <c r="C11" s="5"/>
      <c r="E11" s="20"/>
      <c r="F11" s="21"/>
      <c r="H11" s="23"/>
      <c r="I11" s="23"/>
      <c r="J11" s="23"/>
    </row>
    <row r="12" spans="1:10" x14ac:dyDescent="0.25">
      <c r="A12" s="5" t="s">
        <v>12</v>
      </c>
      <c r="B12" s="5"/>
      <c r="C12" s="18">
        <f>C10</f>
        <v>9402.6899999999987</v>
      </c>
      <c r="E12" s="20" t="s">
        <v>89</v>
      </c>
      <c r="F12" s="21"/>
      <c r="H12" s="23" t="s">
        <v>211</v>
      </c>
      <c r="I12" s="24"/>
      <c r="J12" s="23"/>
    </row>
    <row r="13" spans="1:10" x14ac:dyDescent="0.25">
      <c r="A13" s="2"/>
      <c r="B13" s="2"/>
      <c r="C13" s="2"/>
      <c r="E13" s="20" t="s">
        <v>87</v>
      </c>
      <c r="F13" s="21">
        <f>HSBC!F76</f>
        <v>1947.7100000000003</v>
      </c>
      <c r="H13" s="34"/>
      <c r="I13" s="73"/>
      <c r="J13" s="24"/>
    </row>
    <row r="14" spans="1:10" x14ac:dyDescent="0.25">
      <c r="A14" s="10"/>
      <c r="B14" s="10"/>
      <c r="C14" s="11"/>
      <c r="E14" s="20" t="s">
        <v>111</v>
      </c>
      <c r="F14" s="22">
        <f>HSBC!I83</f>
        <v>0</v>
      </c>
      <c r="H14" s="34"/>
      <c r="I14" s="73"/>
      <c r="J14" s="24"/>
    </row>
    <row r="15" spans="1:10" x14ac:dyDescent="0.25">
      <c r="A15" s="10"/>
      <c r="B15" s="10"/>
      <c r="C15" s="11"/>
      <c r="E15" s="20"/>
      <c r="F15" s="21"/>
      <c r="H15" s="34"/>
      <c r="I15" s="9"/>
      <c r="J15" s="24"/>
    </row>
    <row r="16" spans="1:10" x14ac:dyDescent="0.25">
      <c r="A16" s="10"/>
      <c r="B16" s="10"/>
      <c r="C16" s="11"/>
      <c r="E16" s="19" t="s">
        <v>208</v>
      </c>
      <c r="F16" s="186">
        <f>SUM(F11:F15)</f>
        <v>1947.7100000000003</v>
      </c>
      <c r="H16" s="34"/>
      <c r="I16" s="9"/>
      <c r="J16" s="24"/>
    </row>
    <row r="17" spans="1:10" x14ac:dyDescent="0.25">
      <c r="A17" s="10"/>
      <c r="B17" s="10"/>
      <c r="C17" s="11"/>
      <c r="H17" s="23" t="s">
        <v>65</v>
      </c>
      <c r="I17" s="9">
        <f>SUM(I13:I16)</f>
        <v>0</v>
      </c>
      <c r="J17" s="24"/>
    </row>
    <row r="18" spans="1:10" x14ac:dyDescent="0.25">
      <c r="A18" s="10"/>
      <c r="B18" s="10"/>
      <c r="C18" s="11"/>
      <c r="H18" s="23" t="s">
        <v>212</v>
      </c>
      <c r="I18" s="23"/>
      <c r="J18" s="25">
        <f>J10-I17</f>
        <v>9402.6899999999987</v>
      </c>
    </row>
    <row r="19" spans="1:10" ht="30" customHeight="1" x14ac:dyDescent="0.25">
      <c r="A19" s="10"/>
      <c r="B19" s="10"/>
      <c r="C19" s="10"/>
      <c r="H19" s="23"/>
      <c r="I19" s="23"/>
      <c r="J19" s="23"/>
    </row>
    <row r="20" spans="1:10" ht="30.75" customHeight="1" x14ac:dyDescent="0.25">
      <c r="A20" s="50" t="s">
        <v>88</v>
      </c>
      <c r="B20" s="50"/>
      <c r="C20" s="49">
        <v>6614.48</v>
      </c>
      <c r="H20" s="23"/>
      <c r="I20" s="23"/>
      <c r="J20" s="23"/>
    </row>
    <row r="21" spans="1:10" x14ac:dyDescent="0.25">
      <c r="A21" s="50"/>
      <c r="B21" s="50"/>
      <c r="C21" s="50"/>
      <c r="H21" s="197" t="s">
        <v>213</v>
      </c>
      <c r="I21" s="198"/>
      <c r="J21" s="199"/>
    </row>
    <row r="22" spans="1:10" x14ac:dyDescent="0.25">
      <c r="A22" s="50" t="s">
        <v>13</v>
      </c>
      <c r="B22" s="50"/>
      <c r="C22" s="49">
        <f>HSBC!E89</f>
        <v>0</v>
      </c>
      <c r="H22" s="23" t="s">
        <v>27</v>
      </c>
      <c r="I22" s="24">
        <v>4979.12</v>
      </c>
      <c r="J22" s="23"/>
    </row>
    <row r="23" spans="1:10" x14ac:dyDescent="0.25">
      <c r="A23" s="50"/>
      <c r="B23" s="50"/>
      <c r="C23" s="50"/>
      <c r="H23" s="23" t="s">
        <v>214</v>
      </c>
      <c r="I23" s="25">
        <f>F8</f>
        <v>6371.28</v>
      </c>
      <c r="J23" s="23"/>
    </row>
    <row r="24" spans="1:10" x14ac:dyDescent="0.25">
      <c r="A24" s="50" t="s">
        <v>70</v>
      </c>
      <c r="B24" s="50"/>
      <c r="C24" s="63">
        <f>C20-C22</f>
        <v>6614.48</v>
      </c>
      <c r="H24" s="23" t="s">
        <v>215</v>
      </c>
      <c r="I24" s="25">
        <f>F16</f>
        <v>1947.7100000000003</v>
      </c>
      <c r="J24" s="23"/>
    </row>
    <row r="25" spans="1:10" x14ac:dyDescent="0.25">
      <c r="H25" s="23" t="s">
        <v>59</v>
      </c>
      <c r="I25" s="25">
        <f>I22+I23-I24</f>
        <v>9402.6899999999987</v>
      </c>
      <c r="J25" s="23"/>
    </row>
    <row r="27" spans="1:10" x14ac:dyDescent="0.25">
      <c r="E27" t="s">
        <v>187</v>
      </c>
    </row>
    <row r="34" spans="8:8" x14ac:dyDescent="0.25">
      <c r="H34" t="s">
        <v>57</v>
      </c>
    </row>
  </sheetData>
  <sheetProtection password="F650" sheet="1" objects="1" scenarios="1"/>
  <mergeCells count="5">
    <mergeCell ref="H21:J21"/>
    <mergeCell ref="H3:J3"/>
    <mergeCell ref="A1:J1"/>
    <mergeCell ref="A2:J2"/>
    <mergeCell ref="A4:C4"/>
  </mergeCells>
  <pageMargins left="0.23622047244094491" right="0.23622047244094491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33"/>
  <sheetViews>
    <sheetView workbookViewId="0">
      <pane ySplit="2" topLeftCell="A15" activePane="bottomLeft" state="frozen"/>
      <selection pane="bottomLeft" activeCell="D31" sqref="D31"/>
    </sheetView>
  </sheetViews>
  <sheetFormatPr defaultRowHeight="15" x14ac:dyDescent="0.25"/>
  <cols>
    <col min="1" max="1" width="14.28515625" style="44" customWidth="1"/>
    <col min="2" max="2" width="12.42578125" customWidth="1"/>
    <col min="3" max="3" width="11.42578125" customWidth="1"/>
    <col min="4" max="4" width="12.42578125" customWidth="1"/>
    <col min="5" max="5" width="9.85546875" customWidth="1"/>
    <col min="6" max="8" width="10.5703125" bestFit="1" customWidth="1"/>
    <col min="9" max="9" width="10.28515625" customWidth="1"/>
    <col min="10" max="10" width="9.5703125" customWidth="1"/>
    <col min="12" max="13" width="10.5703125" bestFit="1" customWidth="1"/>
    <col min="14" max="14" width="9.42578125" customWidth="1"/>
    <col min="15" max="15" width="9" customWidth="1"/>
    <col min="16" max="17" width="10.42578125" customWidth="1"/>
  </cols>
  <sheetData>
    <row r="1" spans="1:17" ht="15.75" thickBot="1" x14ac:dyDescent="0.3">
      <c r="A1" s="204" t="s">
        <v>217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7" ht="47.25" customHeight="1" thickBot="1" x14ac:dyDescent="0.3">
      <c r="A2" s="171"/>
      <c r="B2" s="172" t="s">
        <v>28</v>
      </c>
      <c r="C2" s="173" t="s">
        <v>29</v>
      </c>
      <c r="D2" s="173" t="s">
        <v>61</v>
      </c>
      <c r="E2" s="174" t="s">
        <v>30</v>
      </c>
      <c r="F2" s="174" t="s">
        <v>31</v>
      </c>
      <c r="G2" s="174" t="s">
        <v>32</v>
      </c>
      <c r="H2" s="174" t="s">
        <v>33</v>
      </c>
      <c r="I2" s="174" t="s">
        <v>34</v>
      </c>
      <c r="J2" s="174" t="s">
        <v>35</v>
      </c>
      <c r="K2" s="174" t="s">
        <v>36</v>
      </c>
      <c r="L2" s="174" t="s">
        <v>37</v>
      </c>
      <c r="M2" s="174" t="s">
        <v>38</v>
      </c>
      <c r="N2" s="174" t="s">
        <v>39</v>
      </c>
      <c r="O2" s="174" t="s">
        <v>40</v>
      </c>
      <c r="P2" s="175" t="s">
        <v>41</v>
      </c>
      <c r="Q2" s="125"/>
    </row>
    <row r="3" spans="1:17" x14ac:dyDescent="0.25">
      <c r="A3" s="135"/>
      <c r="B3" s="176"/>
      <c r="C3" s="177"/>
      <c r="D3" s="178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80"/>
      <c r="Q3" s="33"/>
    </row>
    <row r="4" spans="1:17" x14ac:dyDescent="0.25">
      <c r="A4" s="130" t="s">
        <v>42</v>
      </c>
      <c r="B4" s="70"/>
      <c r="C4" s="181"/>
      <c r="D4" s="38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170"/>
      <c r="Q4" s="33"/>
    </row>
    <row r="5" spans="1:17" x14ac:dyDescent="0.25">
      <c r="A5" s="135"/>
      <c r="B5" s="70"/>
      <c r="C5" s="181"/>
      <c r="D5" s="3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170"/>
      <c r="Q5" s="33"/>
    </row>
    <row r="6" spans="1:17" ht="36" x14ac:dyDescent="0.25">
      <c r="A6" s="69" t="s">
        <v>79</v>
      </c>
      <c r="B6" s="52">
        <v>2133</v>
      </c>
      <c r="C6" s="38">
        <f>E6+F6+G6+H6+I6+J6+K6+L6+M6+N6++O6+P6</f>
        <v>675.32</v>
      </c>
      <c r="D6" s="147">
        <f>B6-C6</f>
        <v>1457.6799999999998</v>
      </c>
      <c r="E6" s="52">
        <v>168.83</v>
      </c>
      <c r="F6" s="52">
        <v>168.83</v>
      </c>
      <c r="G6" s="52">
        <v>168.83</v>
      </c>
      <c r="H6" s="52">
        <v>168.83</v>
      </c>
      <c r="I6" s="52"/>
      <c r="J6" s="52"/>
      <c r="K6" s="52"/>
      <c r="L6" s="52"/>
      <c r="M6" s="52"/>
      <c r="N6" s="52"/>
      <c r="O6" s="52"/>
      <c r="P6" s="170"/>
      <c r="Q6" s="126"/>
    </row>
    <row r="7" spans="1:17" x14ac:dyDescent="0.25">
      <c r="A7" s="69" t="s">
        <v>56</v>
      </c>
      <c r="B7" s="52">
        <v>130</v>
      </c>
      <c r="C7" s="38">
        <f>E7+F7+G7+H7+I7+J7+K7+L7+M7+N7+O7+P7</f>
        <v>32.81</v>
      </c>
      <c r="D7" s="38">
        <f>B7-C7</f>
        <v>97.19</v>
      </c>
      <c r="E7" s="52"/>
      <c r="F7" s="52">
        <v>11.67</v>
      </c>
      <c r="G7" s="52">
        <v>7.7</v>
      </c>
      <c r="H7" s="52">
        <v>13.44</v>
      </c>
      <c r="I7" s="52"/>
      <c r="J7" s="52"/>
      <c r="K7" s="52"/>
      <c r="L7" s="52"/>
      <c r="M7" s="52"/>
      <c r="N7" s="52"/>
      <c r="O7" s="52"/>
      <c r="P7" s="170"/>
      <c r="Q7" s="126"/>
    </row>
    <row r="8" spans="1:17" ht="24" customHeight="1" x14ac:dyDescent="0.25">
      <c r="A8" s="69" t="s">
        <v>60</v>
      </c>
      <c r="B8" s="52">
        <v>230</v>
      </c>
      <c r="C8" s="38">
        <f>E8+F8+G8+H8+I8+J8+K8+L8+M8+N8+O8+P8</f>
        <v>222.25</v>
      </c>
      <c r="D8" s="66">
        <f>B8-C8</f>
        <v>7.75</v>
      </c>
      <c r="E8" s="52"/>
      <c r="F8" s="52">
        <v>167.25</v>
      </c>
      <c r="G8" s="52">
        <v>55</v>
      </c>
      <c r="H8" s="52"/>
      <c r="I8" s="52"/>
      <c r="J8" s="52"/>
      <c r="K8" s="52"/>
      <c r="L8" s="52"/>
      <c r="M8" s="52"/>
      <c r="N8" s="52"/>
      <c r="O8" s="52"/>
      <c r="P8" s="170"/>
      <c r="Q8" s="126"/>
    </row>
    <row r="9" spans="1:17" ht="24" customHeight="1" x14ac:dyDescent="0.25">
      <c r="A9" s="69" t="s">
        <v>81</v>
      </c>
      <c r="B9" s="52">
        <v>35</v>
      </c>
      <c r="C9" s="38">
        <f>SUM(E9:P9)</f>
        <v>35</v>
      </c>
      <c r="D9" s="66">
        <f>B9-C9</f>
        <v>0</v>
      </c>
      <c r="E9" s="52"/>
      <c r="F9" s="52">
        <v>35</v>
      </c>
      <c r="G9" s="52"/>
      <c r="H9" s="52"/>
      <c r="I9" s="52"/>
      <c r="J9" s="52"/>
      <c r="K9" s="52"/>
      <c r="L9" s="52"/>
      <c r="M9" s="52"/>
      <c r="N9" s="52"/>
      <c r="O9" s="52"/>
      <c r="P9" s="170"/>
      <c r="Q9" s="126"/>
    </row>
    <row r="10" spans="1:17" x14ac:dyDescent="0.25">
      <c r="A10" s="69" t="s">
        <v>43</v>
      </c>
      <c r="B10" s="52"/>
      <c r="C10" s="38"/>
      <c r="D10" s="38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170"/>
      <c r="Q10" s="127"/>
    </row>
    <row r="11" spans="1:17" ht="24" x14ac:dyDescent="0.25">
      <c r="A11" s="69" t="s">
        <v>112</v>
      </c>
      <c r="B11" s="52">
        <v>216</v>
      </c>
      <c r="C11" s="38">
        <f t="shared" ref="C11:C18" si="0">SUM(E11:P11)</f>
        <v>14</v>
      </c>
      <c r="D11" s="38">
        <f t="shared" ref="D11:D18" si="1">B11-C11</f>
        <v>202</v>
      </c>
      <c r="E11" s="52"/>
      <c r="F11" s="52">
        <v>14</v>
      </c>
      <c r="G11" s="52"/>
      <c r="H11" s="52"/>
      <c r="I11" s="52"/>
      <c r="J11" s="52"/>
      <c r="K11" s="52"/>
      <c r="L11" s="52"/>
      <c r="M11" s="52"/>
      <c r="N11" s="52"/>
      <c r="O11" s="52"/>
      <c r="P11" s="170"/>
      <c r="Q11" s="126"/>
    </row>
    <row r="12" spans="1:17" x14ac:dyDescent="0.25">
      <c r="A12" s="69" t="s">
        <v>44</v>
      </c>
      <c r="B12" s="52">
        <v>200</v>
      </c>
      <c r="C12" s="38">
        <f t="shared" si="0"/>
        <v>0</v>
      </c>
      <c r="D12" s="38">
        <f t="shared" si="1"/>
        <v>200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170"/>
      <c r="Q12" s="71"/>
    </row>
    <row r="13" spans="1:17" x14ac:dyDescent="0.25">
      <c r="A13" s="69" t="s">
        <v>45</v>
      </c>
      <c r="B13" s="52">
        <v>20</v>
      </c>
      <c r="C13" s="38">
        <f t="shared" si="0"/>
        <v>20</v>
      </c>
      <c r="D13" s="38">
        <f t="shared" si="1"/>
        <v>0</v>
      </c>
      <c r="E13" s="52"/>
      <c r="F13" s="52"/>
      <c r="G13" s="52">
        <v>20</v>
      </c>
      <c r="H13" s="52"/>
      <c r="I13" s="52"/>
      <c r="J13" s="52"/>
      <c r="K13" s="52"/>
      <c r="L13" s="52"/>
      <c r="M13" s="52"/>
      <c r="N13" s="52"/>
      <c r="O13" s="52"/>
      <c r="P13" s="170"/>
      <c r="Q13" s="71"/>
    </row>
    <row r="14" spans="1:17" x14ac:dyDescent="0.25">
      <c r="A14" s="69" t="s">
        <v>17</v>
      </c>
      <c r="B14" s="52">
        <v>100</v>
      </c>
      <c r="C14" s="38">
        <f t="shared" si="0"/>
        <v>0</v>
      </c>
      <c r="D14" s="38">
        <f t="shared" si="1"/>
        <v>100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170"/>
      <c r="Q14" s="71"/>
    </row>
    <row r="15" spans="1:17" ht="24" x14ac:dyDescent="0.25">
      <c r="A15" s="69" t="s">
        <v>46</v>
      </c>
      <c r="B15" s="52">
        <v>270</v>
      </c>
      <c r="C15" s="38">
        <f t="shared" si="0"/>
        <v>0</v>
      </c>
      <c r="D15" s="66">
        <f t="shared" si="1"/>
        <v>270</v>
      </c>
      <c r="E15" s="18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70"/>
      <c r="Q15" s="80"/>
    </row>
    <row r="16" spans="1:17" x14ac:dyDescent="0.25">
      <c r="A16" s="69" t="s">
        <v>47</v>
      </c>
      <c r="B16" s="52">
        <v>50</v>
      </c>
      <c r="C16" s="38">
        <f t="shared" si="0"/>
        <v>0</v>
      </c>
      <c r="D16" s="66">
        <f t="shared" si="1"/>
        <v>50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170"/>
      <c r="Q16" s="80"/>
    </row>
    <row r="17" spans="1:17" ht="24" x14ac:dyDescent="0.25">
      <c r="A17" s="69" t="s">
        <v>140</v>
      </c>
      <c r="B17" s="52">
        <v>0</v>
      </c>
      <c r="C17" s="38">
        <f>E17+F17+G17+H17+I17+J17+K17+L17+M17+N17+O17+P17</f>
        <v>0</v>
      </c>
      <c r="D17" s="147">
        <f>B17-C17</f>
        <v>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170"/>
      <c r="Q17" s="80"/>
    </row>
    <row r="18" spans="1:17" x14ac:dyDescent="0.25">
      <c r="A18" s="69" t="s">
        <v>18</v>
      </c>
      <c r="B18" s="52">
        <v>1000</v>
      </c>
      <c r="C18" s="38">
        <f t="shared" si="0"/>
        <v>0</v>
      </c>
      <c r="D18" s="38">
        <f t="shared" si="1"/>
        <v>1000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170"/>
      <c r="Q18" s="80"/>
    </row>
    <row r="19" spans="1:17" x14ac:dyDescent="0.25">
      <c r="A19" s="69" t="s">
        <v>48</v>
      </c>
      <c r="B19" s="52"/>
      <c r="C19" s="38"/>
      <c r="D19" s="38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170"/>
      <c r="Q19" s="11"/>
    </row>
    <row r="20" spans="1:17" x14ac:dyDescent="0.25">
      <c r="A20" s="69" t="s">
        <v>19</v>
      </c>
      <c r="B20" s="52">
        <v>1000</v>
      </c>
      <c r="C20" s="38">
        <f>SUM(E20:P20)</f>
        <v>350</v>
      </c>
      <c r="D20" s="38">
        <f>B20-C20</f>
        <v>650</v>
      </c>
      <c r="E20" s="52"/>
      <c r="F20" s="52">
        <v>50</v>
      </c>
      <c r="G20" s="183">
        <v>200</v>
      </c>
      <c r="H20" s="52">
        <v>100</v>
      </c>
      <c r="I20" s="52"/>
      <c r="J20" s="52"/>
      <c r="K20" s="52"/>
      <c r="L20" s="52"/>
      <c r="M20" s="52"/>
      <c r="N20" s="52"/>
      <c r="O20" s="52"/>
      <c r="P20" s="170"/>
      <c r="Q20" s="11"/>
    </row>
    <row r="21" spans="1:17" x14ac:dyDescent="0.25">
      <c r="A21" s="69" t="s">
        <v>49</v>
      </c>
      <c r="B21" s="52"/>
      <c r="C21" s="38"/>
      <c r="D21" s="38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170"/>
      <c r="Q21" s="11"/>
    </row>
    <row r="22" spans="1:17" x14ac:dyDescent="0.25">
      <c r="A22" s="69" t="s">
        <v>50</v>
      </c>
      <c r="B22" s="52"/>
      <c r="C22" s="38"/>
      <c r="D22" s="38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170"/>
      <c r="Q22" s="11"/>
    </row>
    <row r="23" spans="1:17" x14ac:dyDescent="0.25">
      <c r="A23" s="69" t="s">
        <v>51</v>
      </c>
      <c r="B23" s="52"/>
      <c r="C23" s="38"/>
      <c r="D23" s="38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170"/>
      <c r="Q23" s="11"/>
    </row>
    <row r="24" spans="1:17" ht="24" x14ac:dyDescent="0.25">
      <c r="A24" s="69" t="s">
        <v>52</v>
      </c>
      <c r="B24" s="52">
        <v>256</v>
      </c>
      <c r="C24" s="38">
        <f t="shared" ref="C24:C31" si="2">SUM(E24:P24)</f>
        <v>0</v>
      </c>
      <c r="D24" s="66">
        <v>256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170"/>
      <c r="Q24" s="80"/>
    </row>
    <row r="25" spans="1:17" ht="24" x14ac:dyDescent="0.25">
      <c r="A25" s="69" t="s">
        <v>53</v>
      </c>
      <c r="B25" s="52">
        <v>233</v>
      </c>
      <c r="C25" s="38">
        <f t="shared" si="2"/>
        <v>0</v>
      </c>
      <c r="D25" s="66">
        <f t="shared" ref="D25:D31" si="3">B25-C25</f>
        <v>233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170"/>
      <c r="Q25" s="80"/>
    </row>
    <row r="26" spans="1:17" ht="24" x14ac:dyDescent="0.25">
      <c r="A26" s="69" t="s">
        <v>54</v>
      </c>
      <c r="B26" s="52">
        <v>30</v>
      </c>
      <c r="C26" s="38">
        <f t="shared" si="2"/>
        <v>0</v>
      </c>
      <c r="D26" s="38">
        <f t="shared" si="3"/>
        <v>30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170"/>
      <c r="Q26" s="80"/>
    </row>
    <row r="27" spans="1:17" ht="24" x14ac:dyDescent="0.25">
      <c r="A27" s="69" t="s">
        <v>80</v>
      </c>
      <c r="B27" s="52">
        <v>400</v>
      </c>
      <c r="C27" s="38">
        <f t="shared" si="2"/>
        <v>100</v>
      </c>
      <c r="D27" s="147">
        <f t="shared" si="3"/>
        <v>300</v>
      </c>
      <c r="E27" s="52"/>
      <c r="F27" s="52"/>
      <c r="G27" s="52">
        <v>100</v>
      </c>
      <c r="H27" s="52"/>
      <c r="I27" s="52"/>
      <c r="J27" s="52"/>
      <c r="K27" s="52"/>
      <c r="L27" s="52"/>
      <c r="M27" s="128"/>
      <c r="N27" s="128"/>
      <c r="O27" s="128"/>
      <c r="P27" s="184"/>
      <c r="Q27" s="80"/>
    </row>
    <row r="28" spans="1:17" x14ac:dyDescent="0.25">
      <c r="A28" s="69" t="s">
        <v>64</v>
      </c>
      <c r="B28" s="52">
        <v>40</v>
      </c>
      <c r="C28" s="67">
        <f t="shared" si="2"/>
        <v>0</v>
      </c>
      <c r="D28" s="123">
        <f t="shared" si="3"/>
        <v>40</v>
      </c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84"/>
      <c r="Q28" s="80"/>
    </row>
    <row r="29" spans="1:17" ht="24" x14ac:dyDescent="0.25">
      <c r="A29" s="185" t="s">
        <v>113</v>
      </c>
      <c r="B29" s="52">
        <v>3355</v>
      </c>
      <c r="C29" s="67">
        <f t="shared" si="2"/>
        <v>355</v>
      </c>
      <c r="D29" s="67">
        <f t="shared" si="3"/>
        <v>3000</v>
      </c>
      <c r="E29" s="128"/>
      <c r="F29" s="128"/>
      <c r="G29" s="128">
        <v>355</v>
      </c>
      <c r="H29" s="128"/>
      <c r="I29" s="128"/>
      <c r="J29" s="128"/>
      <c r="K29" s="128"/>
      <c r="L29" s="128"/>
      <c r="M29" s="128"/>
      <c r="N29" s="128"/>
      <c r="O29" s="128"/>
      <c r="P29" s="184"/>
      <c r="Q29" s="80"/>
    </row>
    <row r="30" spans="1:17" x14ac:dyDescent="0.25">
      <c r="A30" s="185" t="s">
        <v>144</v>
      </c>
      <c r="B30" s="52">
        <v>126</v>
      </c>
      <c r="C30" s="67">
        <f>E30+F30+G30+H30+I30+J30+K30+L30+M30+N30+O30+P30</f>
        <v>0</v>
      </c>
      <c r="D30" s="145">
        <f t="shared" si="3"/>
        <v>126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84"/>
      <c r="Q30" s="80"/>
    </row>
    <row r="31" spans="1:17" x14ac:dyDescent="0.25">
      <c r="A31" s="185" t="s">
        <v>8</v>
      </c>
      <c r="B31" s="52">
        <v>1157</v>
      </c>
      <c r="C31" s="67">
        <f t="shared" si="2"/>
        <v>143.32999999999998</v>
      </c>
      <c r="D31" s="123">
        <f t="shared" si="3"/>
        <v>1013.6700000000001</v>
      </c>
      <c r="E31" s="128"/>
      <c r="F31" s="128">
        <v>12.33</v>
      </c>
      <c r="G31" s="128">
        <v>111</v>
      </c>
      <c r="H31" s="128">
        <v>20</v>
      </c>
      <c r="I31" s="128"/>
      <c r="J31" s="128"/>
      <c r="K31" s="128"/>
      <c r="L31" s="128"/>
      <c r="M31" s="128"/>
      <c r="N31" s="128"/>
      <c r="O31" s="128"/>
      <c r="P31" s="184"/>
      <c r="Q31" s="80"/>
    </row>
    <row r="32" spans="1:17" x14ac:dyDescent="0.25">
      <c r="A32" s="185"/>
      <c r="B32" s="122"/>
      <c r="C32" s="67"/>
      <c r="D32" s="123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84"/>
      <c r="Q32" s="80"/>
    </row>
    <row r="33" spans="1:17" x14ac:dyDescent="0.25">
      <c r="A33" s="43" t="s">
        <v>55</v>
      </c>
      <c r="B33" s="40">
        <f>SUM(B6:B32)</f>
        <v>10981</v>
      </c>
      <c r="C33" s="40">
        <f>SUM(C6:C32)</f>
        <v>1947.71</v>
      </c>
      <c r="D33" s="40"/>
      <c r="E33" s="65"/>
      <c r="F33" s="65"/>
      <c r="G33" s="65"/>
      <c r="H33" s="54"/>
      <c r="I33" s="54"/>
      <c r="J33" s="54"/>
      <c r="K33" s="54"/>
      <c r="L33" s="54"/>
      <c r="M33" s="54"/>
      <c r="N33" s="54"/>
      <c r="O33" s="54"/>
      <c r="P33" s="124"/>
      <c r="Q33" s="33"/>
    </row>
  </sheetData>
  <sheetProtection password="F650" sheet="1" objects="1" scenarios="1"/>
  <mergeCells count="1">
    <mergeCell ref="A1:P1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workbookViewId="0">
      <selection activeCell="F8" sqref="F8"/>
    </sheetView>
  </sheetViews>
  <sheetFormatPr defaultRowHeight="15" x14ac:dyDescent="0.25"/>
  <cols>
    <col min="1" max="1" width="10.7109375" bestFit="1" customWidth="1"/>
    <col min="2" max="2" width="30.28515625" customWidth="1"/>
    <col min="3" max="3" width="15.140625" customWidth="1"/>
    <col min="5" max="5" width="10.7109375" bestFit="1" customWidth="1"/>
    <col min="6" max="6" width="27.7109375" customWidth="1"/>
    <col min="7" max="7" width="19.7109375" customWidth="1"/>
    <col min="8" max="8" width="15.85546875" customWidth="1"/>
    <col min="9" max="9" width="21.5703125" customWidth="1"/>
  </cols>
  <sheetData>
    <row r="1" spans="1:10" ht="15.75" x14ac:dyDescent="0.25">
      <c r="A1" s="205" t="s">
        <v>188</v>
      </c>
      <c r="B1" s="205"/>
      <c r="C1" s="205"/>
      <c r="D1" s="205"/>
      <c r="E1" s="205"/>
      <c r="F1" s="205"/>
      <c r="G1" s="205"/>
      <c r="H1" s="205"/>
      <c r="I1" s="205"/>
    </row>
    <row r="2" spans="1:10" ht="15.75" x14ac:dyDescent="0.25">
      <c r="A2" s="83"/>
      <c r="B2" s="83"/>
      <c r="C2" s="83"/>
      <c r="D2" s="83"/>
      <c r="E2" s="83"/>
      <c r="F2" s="83"/>
      <c r="G2" s="83"/>
      <c r="H2" s="83"/>
      <c r="I2" s="83"/>
    </row>
    <row r="3" spans="1:10" ht="15.75" x14ac:dyDescent="0.25">
      <c r="A3" s="205" t="s">
        <v>5</v>
      </c>
      <c r="B3" s="205"/>
      <c r="C3" s="205"/>
      <c r="D3" s="83"/>
      <c r="E3" s="205" t="s">
        <v>42</v>
      </c>
      <c r="F3" s="205"/>
      <c r="G3" s="205"/>
      <c r="H3" s="205"/>
      <c r="I3" s="205"/>
    </row>
    <row r="4" spans="1:10" s="1" customFormat="1" ht="15.75" x14ac:dyDescent="0.25">
      <c r="A4" s="84" t="s">
        <v>0</v>
      </c>
      <c r="B4" s="84" t="s">
        <v>1</v>
      </c>
      <c r="C4" s="84" t="s">
        <v>2</v>
      </c>
      <c r="D4" s="84"/>
      <c r="E4" s="84" t="s">
        <v>0</v>
      </c>
      <c r="F4" s="84" t="s">
        <v>1</v>
      </c>
      <c r="G4" s="84" t="s">
        <v>3</v>
      </c>
      <c r="H4" s="84" t="s">
        <v>82</v>
      </c>
      <c r="I4" s="85" t="s">
        <v>83</v>
      </c>
    </row>
    <row r="5" spans="1:10" x14ac:dyDescent="0.25">
      <c r="A5" s="82">
        <v>42195</v>
      </c>
      <c r="B5" s="33" t="s">
        <v>85</v>
      </c>
      <c r="C5" s="80">
        <v>9700</v>
      </c>
      <c r="D5" s="33"/>
      <c r="E5" s="33"/>
      <c r="F5" s="33"/>
      <c r="G5" s="33"/>
      <c r="H5" s="33"/>
      <c r="I5" s="33"/>
    </row>
    <row r="6" spans="1:10" x14ac:dyDescent="0.25">
      <c r="A6" s="33"/>
      <c r="B6" s="33"/>
      <c r="C6" s="33"/>
      <c r="D6" s="33"/>
      <c r="E6" s="82">
        <v>42444</v>
      </c>
      <c r="F6" s="33" t="s">
        <v>96</v>
      </c>
      <c r="G6" s="80">
        <v>20</v>
      </c>
      <c r="H6" s="80">
        <v>20</v>
      </c>
      <c r="I6" s="80"/>
    </row>
    <row r="7" spans="1:10" x14ac:dyDescent="0.25">
      <c r="A7" s="33"/>
      <c r="B7" s="33"/>
      <c r="C7" s="33"/>
      <c r="D7" s="33"/>
      <c r="E7" s="33"/>
      <c r="F7" s="33"/>
      <c r="G7" s="80"/>
      <c r="H7" s="80"/>
      <c r="I7" s="80"/>
    </row>
    <row r="8" spans="1:10" x14ac:dyDescent="0.25">
      <c r="A8" s="33"/>
      <c r="B8" s="33"/>
      <c r="C8" s="33"/>
      <c r="D8" s="33"/>
      <c r="E8" s="33"/>
      <c r="F8" s="99" t="s">
        <v>95</v>
      </c>
      <c r="G8" s="99"/>
      <c r="H8" s="74">
        <f>SUM(H6:H7)</f>
        <v>20</v>
      </c>
      <c r="I8" s="33"/>
    </row>
    <row r="9" spans="1:10" x14ac:dyDescent="0.25">
      <c r="A9" s="33"/>
      <c r="B9" s="33"/>
      <c r="C9" s="33"/>
      <c r="D9" s="33"/>
      <c r="E9" s="33"/>
      <c r="F9" s="33"/>
      <c r="G9" s="71"/>
      <c r="H9" s="33"/>
      <c r="I9" s="33"/>
    </row>
    <row r="10" spans="1:10" ht="30" x14ac:dyDescent="0.25">
      <c r="A10" s="33"/>
      <c r="B10" s="33"/>
      <c r="C10" s="33"/>
      <c r="D10" s="33"/>
      <c r="E10" s="119">
        <v>42500</v>
      </c>
      <c r="F10" s="135" t="s">
        <v>109</v>
      </c>
      <c r="G10" s="137">
        <v>2520</v>
      </c>
      <c r="H10" s="137">
        <v>2100</v>
      </c>
      <c r="I10" s="137">
        <v>420</v>
      </c>
      <c r="J10" s="47"/>
    </row>
    <row r="11" spans="1:10" ht="30" x14ac:dyDescent="0.25">
      <c r="A11" s="33"/>
      <c r="B11" s="33"/>
      <c r="C11" s="33"/>
      <c r="D11" s="33"/>
      <c r="E11" s="82">
        <v>42556</v>
      </c>
      <c r="F11" s="42" t="s">
        <v>122</v>
      </c>
      <c r="G11" s="137">
        <v>3240</v>
      </c>
      <c r="H11" s="137">
        <v>2700</v>
      </c>
      <c r="I11" s="137">
        <v>540</v>
      </c>
      <c r="J11" s="47"/>
    </row>
    <row r="12" spans="1:10" ht="45" x14ac:dyDescent="0.25">
      <c r="A12" s="33"/>
      <c r="B12" s="33"/>
      <c r="C12" s="33"/>
      <c r="D12" s="33"/>
      <c r="E12" s="82">
        <v>42717</v>
      </c>
      <c r="F12" s="42" t="s">
        <v>141</v>
      </c>
      <c r="G12" s="137">
        <v>5400</v>
      </c>
      <c r="H12" s="137">
        <v>4500</v>
      </c>
      <c r="I12" s="137">
        <v>900</v>
      </c>
    </row>
    <row r="13" spans="1:10" x14ac:dyDescent="0.25">
      <c r="A13" s="33"/>
      <c r="B13" s="33"/>
      <c r="C13" s="33"/>
      <c r="D13" s="33"/>
      <c r="E13" s="82">
        <v>42787</v>
      </c>
      <c r="F13" s="42" t="s">
        <v>96</v>
      </c>
      <c r="G13" s="137">
        <v>25</v>
      </c>
      <c r="H13" s="137">
        <v>25</v>
      </c>
      <c r="I13" s="137"/>
    </row>
    <row r="14" spans="1:10" ht="30" x14ac:dyDescent="0.25">
      <c r="A14" s="33"/>
      <c r="B14" s="33"/>
      <c r="C14" s="33"/>
      <c r="D14" s="33"/>
      <c r="E14" s="33"/>
      <c r="F14" s="41" t="s">
        <v>151</v>
      </c>
      <c r="G14" s="187"/>
      <c r="H14" s="187">
        <f>SUM(H10:H13)</f>
        <v>9325</v>
      </c>
      <c r="I14" s="187">
        <f>SUM(I7:I12)</f>
        <v>1860</v>
      </c>
    </row>
    <row r="15" spans="1:10" ht="30" x14ac:dyDescent="0.25">
      <c r="A15" s="33"/>
      <c r="B15" s="33"/>
      <c r="C15" s="33"/>
      <c r="D15" s="33"/>
      <c r="E15" s="82">
        <v>42899</v>
      </c>
      <c r="F15" s="188" t="s">
        <v>191</v>
      </c>
      <c r="G15" s="187">
        <v>426</v>
      </c>
      <c r="H15" s="187">
        <v>355</v>
      </c>
      <c r="I15" s="187">
        <v>71</v>
      </c>
    </row>
    <row r="16" spans="1:10" ht="30" x14ac:dyDescent="0.25">
      <c r="A16" s="33"/>
      <c r="B16" s="33"/>
      <c r="C16" s="33"/>
      <c r="D16" s="33"/>
      <c r="E16" s="33"/>
      <c r="F16" s="41" t="s">
        <v>189</v>
      </c>
      <c r="G16" s="187">
        <f>SUM(G15)</f>
        <v>426</v>
      </c>
      <c r="H16" s="187">
        <v>355</v>
      </c>
      <c r="I16" s="187">
        <v>71</v>
      </c>
    </row>
    <row r="17" spans="1:9 16384:16384" x14ac:dyDescent="0.25">
      <c r="A17" s="33"/>
      <c r="B17" s="33"/>
      <c r="C17" s="33"/>
      <c r="D17" s="33"/>
      <c r="E17" s="33"/>
      <c r="F17" s="41"/>
      <c r="G17" s="187"/>
      <c r="H17" s="187"/>
      <c r="I17" s="187"/>
    </row>
    <row r="18" spans="1:9 16384:16384" x14ac:dyDescent="0.25">
      <c r="A18" s="33"/>
      <c r="B18" s="99" t="s">
        <v>62</v>
      </c>
      <c r="C18" s="74">
        <f>SUM(C5:C14)</f>
        <v>9700</v>
      </c>
      <c r="D18" s="33"/>
      <c r="E18" s="33"/>
      <c r="F18" s="33"/>
      <c r="G18" s="33"/>
      <c r="H18" s="33"/>
      <c r="I18" s="33"/>
    </row>
    <row r="19" spans="1:9 16384:16384" x14ac:dyDescent="0.25">
      <c r="A19" s="33"/>
      <c r="B19" s="99" t="s">
        <v>118</v>
      </c>
      <c r="C19" s="74">
        <f>H8</f>
        <v>20</v>
      </c>
      <c r="D19" s="33"/>
      <c r="E19" s="33"/>
      <c r="F19" s="33"/>
      <c r="G19" s="33"/>
      <c r="H19" s="33"/>
      <c r="I19" s="33"/>
    </row>
    <row r="20" spans="1:9 16384:16384" x14ac:dyDescent="0.25">
      <c r="A20" s="33"/>
      <c r="B20" s="99" t="s">
        <v>97</v>
      </c>
      <c r="C20" s="74">
        <f>C18-C19</f>
        <v>9680</v>
      </c>
      <c r="D20" s="33"/>
      <c r="E20" s="33"/>
      <c r="F20" s="33"/>
      <c r="G20" s="33"/>
      <c r="H20" s="33"/>
      <c r="I20" s="33"/>
    </row>
    <row r="21" spans="1:9 16384:16384" x14ac:dyDescent="0.25">
      <c r="A21" s="33"/>
      <c r="B21" s="99" t="s">
        <v>119</v>
      </c>
      <c r="C21" s="74">
        <f>H14</f>
        <v>9325</v>
      </c>
      <c r="D21" s="33"/>
      <c r="E21" s="33"/>
      <c r="F21" s="33"/>
      <c r="G21" s="33"/>
      <c r="H21" s="33"/>
      <c r="I21" s="33"/>
    </row>
    <row r="22" spans="1:9 16384:16384" x14ac:dyDescent="0.25">
      <c r="A22" s="33"/>
      <c r="B22" s="134" t="s">
        <v>14</v>
      </c>
      <c r="C22" s="74">
        <f>C20-C21</f>
        <v>355</v>
      </c>
      <c r="D22" s="33"/>
      <c r="E22" s="33"/>
      <c r="F22" s="33"/>
      <c r="G22" s="33"/>
      <c r="H22" s="33"/>
      <c r="I22" s="33"/>
    </row>
    <row r="23" spans="1:9 16384:16384" x14ac:dyDescent="0.25">
      <c r="A23" s="33"/>
      <c r="B23" s="33" t="s">
        <v>190</v>
      </c>
      <c r="C23" s="71">
        <f>H16</f>
        <v>355</v>
      </c>
      <c r="D23" s="33"/>
      <c r="E23" s="33"/>
      <c r="F23" s="33"/>
      <c r="G23" s="33"/>
      <c r="H23" s="33"/>
      <c r="I23" s="33"/>
      <c r="XFD23">
        <f>SUM(A23:XFC23)</f>
        <v>355</v>
      </c>
    </row>
    <row r="24" spans="1:9 16384:16384" x14ac:dyDescent="0.25">
      <c r="A24" s="33"/>
      <c r="B24" s="189" t="s">
        <v>14</v>
      </c>
      <c r="C24" s="190">
        <f>C22-C23</f>
        <v>0</v>
      </c>
      <c r="D24" s="33"/>
      <c r="E24" s="33"/>
      <c r="F24" s="33"/>
      <c r="G24" s="33"/>
      <c r="H24" s="33"/>
      <c r="I24" s="33"/>
    </row>
  </sheetData>
  <sheetProtection password="F650" sheet="1" objects="1" scenarios="1"/>
  <mergeCells count="3">
    <mergeCell ref="A1:I1"/>
    <mergeCell ref="A3:C3"/>
    <mergeCell ref="E3:I3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7" sqref="D7"/>
    </sheetView>
  </sheetViews>
  <sheetFormatPr defaultRowHeight="15" x14ac:dyDescent="0.25"/>
  <cols>
    <col min="1" max="1" width="13.42578125" customWidth="1"/>
    <col min="2" max="2" width="37.5703125" customWidth="1"/>
    <col min="3" max="3" width="17.28515625" customWidth="1"/>
    <col min="4" max="4" width="15.140625" customWidth="1"/>
    <col min="5" max="5" width="10.42578125" customWidth="1"/>
    <col min="6" max="6" width="11.5703125" customWidth="1"/>
  </cols>
  <sheetData>
    <row r="1" spans="1:6" x14ac:dyDescent="0.25">
      <c r="A1" s="201" t="s">
        <v>192</v>
      </c>
      <c r="B1" s="201"/>
      <c r="C1" s="201"/>
      <c r="D1" s="201"/>
      <c r="E1" s="201"/>
      <c r="F1" s="201"/>
    </row>
    <row r="2" spans="1:6" x14ac:dyDescent="0.25">
      <c r="A2" s="33"/>
      <c r="B2" s="33"/>
      <c r="C2" s="33"/>
      <c r="D2" s="206" t="s">
        <v>101</v>
      </c>
      <c r="E2" s="207"/>
      <c r="F2" s="105"/>
    </row>
    <row r="3" spans="1:6" x14ac:dyDescent="0.25">
      <c r="A3" s="102" t="s">
        <v>0</v>
      </c>
      <c r="B3" s="102" t="s">
        <v>98</v>
      </c>
      <c r="C3" s="100" t="s">
        <v>99</v>
      </c>
      <c r="D3" s="103" t="s">
        <v>87</v>
      </c>
      <c r="E3" s="101" t="s">
        <v>100</v>
      </c>
    </row>
    <row r="4" spans="1:6" x14ac:dyDescent="0.25">
      <c r="A4" s="82">
        <v>42828</v>
      </c>
      <c r="B4" s="33" t="s">
        <v>152</v>
      </c>
      <c r="C4" s="9">
        <v>334.62</v>
      </c>
      <c r="D4" s="49">
        <v>334.62</v>
      </c>
      <c r="E4" s="3"/>
    </row>
    <row r="5" spans="1:6" x14ac:dyDescent="0.25">
      <c r="A5" s="82">
        <v>42837</v>
      </c>
      <c r="B5" s="33" t="s">
        <v>110</v>
      </c>
      <c r="C5" s="9">
        <v>2558.5</v>
      </c>
      <c r="D5" s="49">
        <v>2558.5</v>
      </c>
      <c r="E5" s="3"/>
    </row>
    <row r="6" spans="1:6" x14ac:dyDescent="0.25">
      <c r="A6" s="82">
        <v>42979</v>
      </c>
      <c r="B6" s="33" t="s">
        <v>218</v>
      </c>
      <c r="C6" s="9">
        <v>478.16</v>
      </c>
      <c r="D6" s="49">
        <v>478.16</v>
      </c>
      <c r="E6" s="4"/>
    </row>
    <row r="7" spans="1:6" x14ac:dyDescent="0.25">
      <c r="A7" s="82">
        <v>42979</v>
      </c>
      <c r="B7" s="33" t="s">
        <v>219</v>
      </c>
      <c r="C7" s="9">
        <v>3000</v>
      </c>
      <c r="D7" s="49">
        <v>3000</v>
      </c>
      <c r="E7" s="4"/>
    </row>
    <row r="8" spans="1:6" x14ac:dyDescent="0.25">
      <c r="A8" s="82"/>
      <c r="B8" s="33"/>
      <c r="C8" s="9"/>
      <c r="D8" s="50"/>
      <c r="E8" s="3"/>
    </row>
    <row r="9" spans="1:6" x14ac:dyDescent="0.25">
      <c r="A9" s="82"/>
      <c r="B9" s="33"/>
      <c r="C9" s="9"/>
      <c r="D9" s="49"/>
      <c r="E9" s="4"/>
    </row>
    <row r="10" spans="1:6" x14ac:dyDescent="0.25">
      <c r="A10" s="82"/>
      <c r="B10" s="33"/>
      <c r="C10" s="9"/>
      <c r="D10" s="49"/>
      <c r="E10" s="4"/>
    </row>
    <row r="11" spans="1:6" x14ac:dyDescent="0.25">
      <c r="A11" s="82"/>
      <c r="B11" s="33"/>
      <c r="C11" s="9"/>
      <c r="D11" s="49"/>
      <c r="E11" s="3"/>
    </row>
    <row r="12" spans="1:6" x14ac:dyDescent="0.25">
      <c r="A12" s="82"/>
      <c r="B12" s="33"/>
      <c r="C12" s="9"/>
      <c r="D12" s="49"/>
      <c r="E12" s="4"/>
    </row>
    <row r="13" spans="1:6" x14ac:dyDescent="0.25">
      <c r="A13" s="82"/>
      <c r="B13" s="33"/>
      <c r="C13" s="9"/>
      <c r="D13" s="49"/>
      <c r="E13" s="4"/>
    </row>
    <row r="14" spans="1:6" x14ac:dyDescent="0.25">
      <c r="A14" s="82"/>
      <c r="B14" s="33"/>
      <c r="C14" s="9"/>
      <c r="D14" s="49"/>
      <c r="E14" s="4"/>
    </row>
    <row r="15" spans="1:6" x14ac:dyDescent="0.25">
      <c r="A15" s="33"/>
      <c r="B15" s="33"/>
      <c r="C15" s="9">
        <f>SUM(C4:C14)</f>
        <v>6371.28</v>
      </c>
      <c r="D15" s="49">
        <f>SUM(D4:D14)</f>
        <v>6371.28</v>
      </c>
      <c r="E15" s="4"/>
    </row>
    <row r="16" spans="1:6" x14ac:dyDescent="0.25">
      <c r="A16" s="33"/>
      <c r="B16" s="19" t="s">
        <v>193</v>
      </c>
      <c r="C16" s="186">
        <f>D15+E15</f>
        <v>6371.28</v>
      </c>
      <c r="D16" s="33"/>
      <c r="E16" s="33"/>
    </row>
  </sheetData>
  <sheetProtection password="F650" sheet="1" objects="1" scenarios="1"/>
  <mergeCells count="2">
    <mergeCell ref="A1:F1"/>
    <mergeCell ref="D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L19" sqref="L17:L19"/>
    </sheetView>
  </sheetViews>
  <sheetFormatPr defaultRowHeight="15" x14ac:dyDescent="0.25"/>
  <cols>
    <col min="1" max="1" width="28" customWidth="1"/>
    <col min="2" max="2" width="16.28515625" customWidth="1"/>
    <col min="3" max="3" width="12.42578125" customWidth="1"/>
  </cols>
  <sheetData>
    <row r="1" spans="1:3" x14ac:dyDescent="0.25">
      <c r="A1" s="208" t="s">
        <v>114</v>
      </c>
      <c r="B1" s="208"/>
      <c r="C1" s="208"/>
    </row>
    <row r="2" spans="1:3" x14ac:dyDescent="0.25">
      <c r="A2" s="33"/>
      <c r="B2" s="33"/>
      <c r="C2" s="33"/>
    </row>
    <row r="3" spans="1:3" ht="30" x14ac:dyDescent="0.25">
      <c r="A3" s="129" t="s">
        <v>115</v>
      </c>
      <c r="B3" s="130" t="s">
        <v>116</v>
      </c>
      <c r="C3" s="129" t="s">
        <v>117</v>
      </c>
    </row>
    <row r="4" spans="1:3" x14ac:dyDescent="0.25">
      <c r="A4" s="131">
        <v>42874</v>
      </c>
      <c r="B4" s="132">
        <v>4</v>
      </c>
      <c r="C4" s="33" t="s">
        <v>194</v>
      </c>
    </row>
    <row r="5" spans="1:3" x14ac:dyDescent="0.25">
      <c r="A5" s="133"/>
      <c r="B5" s="132"/>
      <c r="C5" s="33"/>
    </row>
    <row r="6" spans="1:3" x14ac:dyDescent="0.25">
      <c r="A6" s="133"/>
      <c r="B6" s="80"/>
      <c r="C6" s="146"/>
    </row>
    <row r="7" spans="1:3" x14ac:dyDescent="0.25">
      <c r="A7" s="133"/>
      <c r="B7" s="80"/>
      <c r="C7" s="146"/>
    </row>
    <row r="8" spans="1:3" x14ac:dyDescent="0.25">
      <c r="A8" s="133"/>
      <c r="B8" s="132"/>
      <c r="C8" s="33"/>
    </row>
    <row r="9" spans="1:3" x14ac:dyDescent="0.25">
      <c r="A9" s="133"/>
      <c r="B9" s="132"/>
      <c r="C9" s="33"/>
    </row>
    <row r="10" spans="1:3" x14ac:dyDescent="0.25">
      <c r="A10" s="133"/>
      <c r="B10" s="132"/>
      <c r="C10" s="33"/>
    </row>
    <row r="11" spans="1:3" x14ac:dyDescent="0.25">
      <c r="A11" s="133"/>
      <c r="B11" s="132"/>
      <c r="C11" s="33"/>
    </row>
    <row r="12" spans="1:3" x14ac:dyDescent="0.25">
      <c r="A12" s="169"/>
      <c r="B12" s="33"/>
      <c r="C12" s="33"/>
    </row>
  </sheetData>
  <sheetProtection password="F650" sheet="1" objects="1" scenario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abSelected="1" topLeftCell="B1" workbookViewId="0">
      <selection activeCell="J13" sqref="J13"/>
    </sheetView>
  </sheetViews>
  <sheetFormatPr defaultRowHeight="15" x14ac:dyDescent="0.25"/>
  <cols>
    <col min="1" max="1" width="12.42578125" customWidth="1"/>
    <col min="2" max="2" width="26.28515625" customWidth="1"/>
    <col min="3" max="3" width="15.5703125" customWidth="1"/>
    <col min="4" max="4" width="2.7109375" customWidth="1"/>
    <col min="5" max="5" width="14.42578125" customWidth="1"/>
    <col min="6" max="6" width="27.140625" customWidth="1"/>
    <col min="7" max="7" width="10.85546875" customWidth="1"/>
    <col min="8" max="8" width="11.7109375" customWidth="1"/>
    <col min="9" max="9" width="13.140625" customWidth="1"/>
    <col min="10" max="10" width="11" customWidth="1"/>
    <col min="11" max="11" width="16.5703125" customWidth="1"/>
    <col min="12" max="12" width="14.42578125" customWidth="1"/>
  </cols>
  <sheetData>
    <row r="2" spans="1:12" ht="15.75" x14ac:dyDescent="0.25">
      <c r="A2" s="205" t="s">
        <v>129</v>
      </c>
      <c r="B2" s="205"/>
      <c r="C2" s="205"/>
      <c r="D2" s="205"/>
      <c r="E2" s="205"/>
      <c r="F2" s="205"/>
      <c r="G2" s="205"/>
      <c r="H2" s="205"/>
      <c r="I2" s="205"/>
      <c r="J2" s="205"/>
      <c r="K2" s="33"/>
      <c r="L2" s="33"/>
    </row>
    <row r="3" spans="1:12" ht="15.75" x14ac:dyDescent="0.25">
      <c r="A3" s="205" t="s">
        <v>5</v>
      </c>
      <c r="B3" s="205"/>
      <c r="C3" s="205"/>
      <c r="D3" s="33"/>
      <c r="E3" s="205" t="s">
        <v>123</v>
      </c>
      <c r="F3" s="205"/>
      <c r="G3" s="205"/>
      <c r="H3" s="205"/>
      <c r="I3" s="205"/>
      <c r="J3" s="205"/>
      <c r="K3" s="33"/>
      <c r="L3" s="33"/>
    </row>
    <row r="4" spans="1:12" ht="15.75" x14ac:dyDescent="0.25">
      <c r="A4" s="33"/>
      <c r="B4" s="33"/>
      <c r="C4" s="33"/>
      <c r="D4" s="33"/>
      <c r="E4" s="33"/>
      <c r="F4" s="33"/>
      <c r="G4" s="33"/>
      <c r="H4" s="205" t="s">
        <v>124</v>
      </c>
      <c r="I4" s="205"/>
      <c r="J4" s="205"/>
      <c r="K4" s="33"/>
      <c r="L4" s="33"/>
    </row>
    <row r="5" spans="1:12" s="47" customFormat="1" ht="47.25" x14ac:dyDescent="0.25">
      <c r="A5" s="84" t="s">
        <v>0</v>
      </c>
      <c r="B5" s="84" t="s">
        <v>1</v>
      </c>
      <c r="C5" s="84" t="s">
        <v>2</v>
      </c>
      <c r="D5" s="84"/>
      <c r="E5" s="84" t="s">
        <v>0</v>
      </c>
      <c r="F5" s="84" t="s">
        <v>1</v>
      </c>
      <c r="G5" s="84" t="s">
        <v>3</v>
      </c>
      <c r="H5" s="85" t="s">
        <v>17</v>
      </c>
      <c r="I5" s="85" t="s">
        <v>125</v>
      </c>
      <c r="J5" s="85" t="s">
        <v>126</v>
      </c>
      <c r="K5" s="85" t="s">
        <v>133</v>
      </c>
      <c r="L5" s="85" t="s">
        <v>134</v>
      </c>
    </row>
    <row r="6" spans="1:12" ht="15.75" x14ac:dyDescent="0.25">
      <c r="A6" s="138">
        <v>42580</v>
      </c>
      <c r="B6" s="83" t="s">
        <v>127</v>
      </c>
      <c r="C6" s="139">
        <v>490.24</v>
      </c>
      <c r="D6" s="83"/>
      <c r="E6" s="138">
        <v>42619</v>
      </c>
      <c r="F6" s="83" t="s">
        <v>130</v>
      </c>
      <c r="G6" s="139">
        <v>86.23</v>
      </c>
      <c r="H6" s="139">
        <v>18.239999999999998</v>
      </c>
      <c r="I6" s="139"/>
      <c r="J6" s="139">
        <v>67.989999999999995</v>
      </c>
      <c r="K6" s="33"/>
      <c r="L6" s="33"/>
    </row>
    <row r="7" spans="1:12" ht="15.75" x14ac:dyDescent="0.25">
      <c r="A7" s="33"/>
      <c r="B7" s="33"/>
      <c r="C7" s="33"/>
      <c r="D7" s="33"/>
      <c r="E7" s="138">
        <v>42619</v>
      </c>
      <c r="F7" s="83" t="s">
        <v>131</v>
      </c>
      <c r="G7" s="139">
        <v>22.8</v>
      </c>
      <c r="H7" s="139"/>
      <c r="I7" s="139">
        <v>9.1199999999999992</v>
      </c>
      <c r="J7" s="139">
        <v>13.68</v>
      </c>
      <c r="K7" s="33"/>
      <c r="L7" s="33"/>
    </row>
    <row r="8" spans="1:12" ht="15.75" x14ac:dyDescent="0.25">
      <c r="A8" s="33"/>
      <c r="B8" s="33"/>
      <c r="C8" s="33"/>
      <c r="D8" s="33"/>
      <c r="E8" s="138">
        <v>42696</v>
      </c>
      <c r="F8" s="83" t="s">
        <v>138</v>
      </c>
      <c r="G8" s="139">
        <v>32.33</v>
      </c>
      <c r="H8" s="83"/>
      <c r="I8" s="139">
        <v>18.239999999999998</v>
      </c>
      <c r="J8" s="139">
        <v>14.09</v>
      </c>
      <c r="K8" s="33"/>
      <c r="L8" s="33"/>
    </row>
    <row r="9" spans="1:12" ht="15.75" x14ac:dyDescent="0.25">
      <c r="A9" s="33"/>
      <c r="B9" s="33"/>
      <c r="C9" s="33"/>
      <c r="D9" s="33"/>
      <c r="E9" s="138">
        <v>42696</v>
      </c>
      <c r="F9" s="83" t="s">
        <v>139</v>
      </c>
      <c r="G9" s="139">
        <v>31.92</v>
      </c>
      <c r="H9" s="83"/>
      <c r="I9" s="139">
        <v>18.239999999999998</v>
      </c>
      <c r="J9" s="139">
        <v>13.68</v>
      </c>
      <c r="K9" s="33"/>
      <c r="L9" s="33"/>
    </row>
    <row r="10" spans="1:12" ht="15.75" x14ac:dyDescent="0.25">
      <c r="A10" s="33"/>
      <c r="B10" s="33"/>
      <c r="C10" s="33"/>
      <c r="D10" s="33"/>
      <c r="E10" s="138">
        <v>42717</v>
      </c>
      <c r="F10" s="83" t="s">
        <v>145</v>
      </c>
      <c r="G10" s="139">
        <v>31.92</v>
      </c>
      <c r="H10" s="139"/>
      <c r="I10" s="139">
        <v>18.239999999999998</v>
      </c>
      <c r="J10" s="139">
        <v>13.68</v>
      </c>
      <c r="K10" s="33"/>
      <c r="L10" s="33"/>
    </row>
    <row r="11" spans="1:12" ht="15.75" x14ac:dyDescent="0.25">
      <c r="A11" s="33"/>
      <c r="B11" s="33"/>
      <c r="C11" s="33"/>
      <c r="D11" s="33"/>
      <c r="E11" s="138">
        <v>42745</v>
      </c>
      <c r="F11" s="83" t="s">
        <v>148</v>
      </c>
      <c r="G11" s="139">
        <v>22.8</v>
      </c>
      <c r="H11" s="83"/>
      <c r="I11" s="139">
        <v>9.1199999999999992</v>
      </c>
      <c r="J11" s="139">
        <v>13.68</v>
      </c>
      <c r="K11" s="33"/>
      <c r="L11" s="33"/>
    </row>
    <row r="12" spans="1:12" ht="15.75" x14ac:dyDescent="0.25">
      <c r="A12" s="33"/>
      <c r="B12" s="33"/>
      <c r="C12" s="33"/>
      <c r="D12" s="33"/>
      <c r="E12" s="138">
        <v>42801</v>
      </c>
      <c r="F12" s="83" t="s">
        <v>149</v>
      </c>
      <c r="G12" s="139">
        <v>22.8</v>
      </c>
      <c r="H12" s="83"/>
      <c r="I12" s="139">
        <v>9.1199999999999992</v>
      </c>
      <c r="J12" s="139">
        <v>13.68</v>
      </c>
      <c r="K12" s="33"/>
      <c r="L12" s="33"/>
    </row>
    <row r="13" spans="1:12" ht="15.75" x14ac:dyDescent="0.25">
      <c r="A13" s="33"/>
      <c r="B13" s="33"/>
      <c r="C13" s="33"/>
      <c r="D13" s="33"/>
      <c r="E13" s="138">
        <v>42801</v>
      </c>
      <c r="F13" s="83" t="s">
        <v>150</v>
      </c>
      <c r="G13" s="139">
        <v>22.8</v>
      </c>
      <c r="H13" s="83"/>
      <c r="I13" s="139">
        <v>9.1199999999999992</v>
      </c>
      <c r="J13" s="139">
        <v>13.68</v>
      </c>
      <c r="K13" s="33"/>
      <c r="L13" s="33"/>
    </row>
    <row r="14" spans="1:12" ht="15.75" x14ac:dyDescent="0.25">
      <c r="A14" s="33"/>
      <c r="B14" s="33"/>
      <c r="C14" s="33"/>
      <c r="D14" s="33"/>
      <c r="E14" s="83"/>
      <c r="F14" s="83"/>
      <c r="G14" s="83"/>
      <c r="H14" s="83"/>
      <c r="I14" s="83"/>
      <c r="J14" s="83"/>
      <c r="K14" s="33"/>
      <c r="L14" s="33"/>
    </row>
    <row r="15" spans="1:12" ht="15.75" x14ac:dyDescent="0.25">
      <c r="A15" s="33"/>
      <c r="B15" s="33"/>
      <c r="C15" s="33"/>
      <c r="D15" s="33"/>
      <c r="E15" s="83"/>
      <c r="F15" s="83"/>
      <c r="G15" s="83"/>
      <c r="H15" s="83"/>
      <c r="I15" s="83"/>
      <c r="J15" s="83"/>
      <c r="K15" s="33"/>
      <c r="L15" s="33"/>
    </row>
    <row r="16" spans="1:12" ht="15.75" x14ac:dyDescent="0.25">
      <c r="A16" s="33"/>
      <c r="B16" s="33"/>
      <c r="C16" s="33"/>
      <c r="D16" s="33"/>
      <c r="E16" s="83"/>
      <c r="F16" s="83"/>
      <c r="G16" s="83"/>
      <c r="H16" s="83"/>
      <c r="I16" s="83"/>
      <c r="J16" s="83"/>
      <c r="K16" s="33"/>
      <c r="L16" s="33"/>
    </row>
    <row r="17" spans="1:12" ht="15.75" x14ac:dyDescent="0.25">
      <c r="A17" s="33"/>
      <c r="B17" s="33"/>
      <c r="C17" s="33"/>
      <c r="D17" s="33"/>
      <c r="E17" s="83"/>
      <c r="F17" s="83"/>
      <c r="G17" s="83"/>
      <c r="H17" s="83"/>
      <c r="I17" s="83"/>
      <c r="J17" s="83"/>
      <c r="K17" s="33"/>
      <c r="L17" s="33"/>
    </row>
    <row r="18" spans="1:12" ht="15.75" x14ac:dyDescent="0.25">
      <c r="A18" s="33"/>
      <c r="B18" s="33"/>
      <c r="C18" s="33"/>
      <c r="D18" s="33"/>
      <c r="E18" s="83"/>
      <c r="F18" s="83"/>
      <c r="G18" s="83"/>
      <c r="H18" s="83"/>
      <c r="I18" s="83"/>
      <c r="J18" s="83"/>
      <c r="K18" s="33"/>
      <c r="L18" s="33"/>
    </row>
    <row r="19" spans="1:12" ht="15.75" x14ac:dyDescent="0.25">
      <c r="A19" s="33"/>
      <c r="B19" s="33"/>
      <c r="C19" s="140">
        <f>SUM(C6:C18)</f>
        <v>490.24</v>
      </c>
      <c r="D19" s="33"/>
      <c r="E19" s="83"/>
      <c r="F19" s="83"/>
      <c r="G19" s="140">
        <f>SUM(G6:G18)</f>
        <v>273.60000000000008</v>
      </c>
      <c r="H19" s="140">
        <f>SUM(H6:H18)</f>
        <v>18.239999999999998</v>
      </c>
      <c r="I19" s="140">
        <f>SUM(I6:I18)</f>
        <v>91.2</v>
      </c>
      <c r="J19" s="140">
        <f>SUM(J6:J18)</f>
        <v>164.16000000000003</v>
      </c>
      <c r="K19" s="33"/>
      <c r="L19" s="33"/>
    </row>
    <row r="20" spans="1:12" ht="15.75" x14ac:dyDescent="0.25">
      <c r="A20" s="33"/>
      <c r="B20" s="33"/>
      <c r="C20" s="83"/>
      <c r="D20" s="33"/>
      <c r="E20" s="83"/>
      <c r="F20" s="83" t="s">
        <v>132</v>
      </c>
      <c r="G20" s="83"/>
      <c r="H20" s="139">
        <v>18.239999999999998</v>
      </c>
      <c r="I20" s="139">
        <v>91.2</v>
      </c>
      <c r="J20" s="139">
        <v>164.16</v>
      </c>
      <c r="K20" s="139">
        <v>150</v>
      </c>
      <c r="L20" s="139">
        <v>66.64</v>
      </c>
    </row>
    <row r="21" spans="1:12" ht="15.75" x14ac:dyDescent="0.25">
      <c r="A21" s="33"/>
      <c r="B21" s="83" t="s">
        <v>62</v>
      </c>
      <c r="C21" s="140">
        <f>C6</f>
        <v>490.24</v>
      </c>
      <c r="D21" s="33"/>
      <c r="E21" s="83"/>
      <c r="F21" s="83" t="s">
        <v>70</v>
      </c>
      <c r="G21" s="83"/>
      <c r="H21" s="140">
        <f>H20-H19</f>
        <v>0</v>
      </c>
      <c r="I21" s="140">
        <f>I20-I19</f>
        <v>0</v>
      </c>
      <c r="J21" s="140">
        <f>J20-J19</f>
        <v>0</v>
      </c>
      <c r="K21" s="140">
        <f>K20-K19</f>
        <v>150</v>
      </c>
      <c r="L21" s="140">
        <f>L20-L19</f>
        <v>66.64</v>
      </c>
    </row>
    <row r="22" spans="1:12" ht="15.75" x14ac:dyDescent="0.25">
      <c r="A22" s="33"/>
      <c r="B22" s="83" t="s">
        <v>128</v>
      </c>
      <c r="C22" s="140">
        <f>G19</f>
        <v>273.60000000000008</v>
      </c>
      <c r="D22" s="33"/>
      <c r="E22" s="83"/>
      <c r="F22" s="83"/>
      <c r="G22" s="83"/>
      <c r="H22" s="83"/>
      <c r="I22" s="83"/>
      <c r="J22" s="83"/>
      <c r="K22" s="33"/>
      <c r="L22" s="33"/>
    </row>
    <row r="23" spans="1:12" ht="15.75" x14ac:dyDescent="0.25">
      <c r="A23" s="33"/>
      <c r="B23" s="141" t="s">
        <v>14</v>
      </c>
      <c r="C23" s="142">
        <f>C21-C22</f>
        <v>216.63999999999993</v>
      </c>
      <c r="D23" s="33"/>
      <c r="E23" s="33"/>
      <c r="F23" s="33"/>
      <c r="G23" s="33"/>
      <c r="H23" s="33"/>
      <c r="I23" s="33"/>
      <c r="J23" s="33"/>
      <c r="K23" s="33"/>
      <c r="L23" s="33"/>
    </row>
    <row r="24" spans="1:12" x14ac:dyDescent="0.2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x14ac:dyDescent="0.2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sheetProtection password="F650" sheet="1" objects="1" scenarios="1"/>
  <mergeCells count="4">
    <mergeCell ref="H4:J4"/>
    <mergeCell ref="A2:J2"/>
    <mergeCell ref="A3:C3"/>
    <mergeCell ref="E3:J3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4" sqref="C24"/>
    </sheetView>
  </sheetViews>
  <sheetFormatPr defaultRowHeight="15" x14ac:dyDescent="0.25"/>
  <cols>
    <col min="1" max="1" width="12.85546875" customWidth="1"/>
    <col min="2" max="2" width="34.5703125" customWidth="1"/>
    <col min="3" max="3" width="15.5703125" customWidth="1"/>
    <col min="5" max="5" width="15" customWidth="1"/>
    <col min="6" max="6" width="28.28515625" customWidth="1"/>
    <col min="7" max="7" width="14" customWidth="1"/>
    <col min="8" max="8" width="16.85546875" customWidth="1"/>
  </cols>
  <sheetData>
    <row r="1" spans="1:9" ht="15.75" x14ac:dyDescent="0.25">
      <c r="A1" s="205" t="s">
        <v>221</v>
      </c>
      <c r="B1" s="205"/>
      <c r="C1" s="205"/>
      <c r="D1" s="205"/>
      <c r="E1" s="205"/>
      <c r="F1" s="205"/>
      <c r="G1" s="205"/>
      <c r="H1" s="205"/>
      <c r="I1" s="205"/>
    </row>
    <row r="2" spans="1:9" ht="15.75" x14ac:dyDescent="0.25">
      <c r="A2" s="83"/>
      <c r="B2" s="83"/>
      <c r="C2" s="83"/>
      <c r="D2" s="83"/>
      <c r="E2" s="83"/>
      <c r="F2" s="83"/>
      <c r="G2" s="83"/>
      <c r="H2" s="83"/>
      <c r="I2" s="83"/>
    </row>
    <row r="3" spans="1:9" ht="15.75" x14ac:dyDescent="0.25">
      <c r="A3" s="205" t="s">
        <v>5</v>
      </c>
      <c r="B3" s="205"/>
      <c r="C3" s="205"/>
      <c r="D3" s="83"/>
      <c r="E3" s="205" t="s">
        <v>42</v>
      </c>
      <c r="F3" s="205"/>
      <c r="G3" s="205"/>
      <c r="H3" s="205"/>
      <c r="I3" s="205"/>
    </row>
    <row r="4" spans="1:9" ht="47.25" x14ac:dyDescent="0.25">
      <c r="A4" s="84" t="s">
        <v>0</v>
      </c>
      <c r="B4" s="84" t="s">
        <v>1</v>
      </c>
      <c r="C4" s="84" t="s">
        <v>2</v>
      </c>
      <c r="D4" s="84"/>
      <c r="E4" s="84" t="s">
        <v>0</v>
      </c>
      <c r="F4" s="84" t="s">
        <v>1</v>
      </c>
      <c r="G4" s="84" t="s">
        <v>3</v>
      </c>
      <c r="H4" s="84" t="s">
        <v>82</v>
      </c>
      <c r="I4" s="85" t="s">
        <v>83</v>
      </c>
    </row>
    <row r="5" spans="1:9" x14ac:dyDescent="0.25">
      <c r="A5" s="82">
        <v>42979</v>
      </c>
      <c r="B5" s="33" t="s">
        <v>222</v>
      </c>
      <c r="C5" s="80">
        <v>3000</v>
      </c>
      <c r="D5" s="33"/>
      <c r="E5" s="33"/>
      <c r="F5" s="33"/>
      <c r="G5" s="33"/>
      <c r="H5" s="33"/>
      <c r="I5" s="33"/>
    </row>
    <row r="6" spans="1:9" x14ac:dyDescent="0.25">
      <c r="A6" s="33"/>
      <c r="B6" s="33"/>
      <c r="C6" s="33"/>
      <c r="D6" s="33"/>
      <c r="E6" s="82"/>
      <c r="F6" s="33"/>
      <c r="G6" s="80"/>
      <c r="H6" s="80"/>
      <c r="I6" s="80"/>
    </row>
    <row r="7" spans="1:9" x14ac:dyDescent="0.25">
      <c r="A7" s="33"/>
      <c r="B7" s="33"/>
      <c r="C7" s="33"/>
      <c r="D7" s="33"/>
      <c r="E7" s="33"/>
      <c r="F7" s="33"/>
      <c r="G7" s="80"/>
      <c r="H7" s="80"/>
      <c r="I7" s="80"/>
    </row>
    <row r="8" spans="1:9" x14ac:dyDescent="0.25">
      <c r="A8" s="33"/>
      <c r="B8" s="33"/>
      <c r="C8" s="33"/>
      <c r="D8" s="33"/>
      <c r="E8" s="33"/>
      <c r="F8" s="33"/>
      <c r="G8" s="33"/>
      <c r="H8" s="71"/>
      <c r="I8" s="33"/>
    </row>
    <row r="9" spans="1:9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ht="42.75" customHeight="1" x14ac:dyDescent="0.25">
      <c r="A10" s="33"/>
      <c r="B10" s="33"/>
      <c r="C10" s="33"/>
      <c r="D10" s="33"/>
      <c r="E10" s="119"/>
      <c r="F10" s="135"/>
      <c r="G10" s="137"/>
      <c r="H10" s="137"/>
      <c r="I10" s="137"/>
    </row>
    <row r="11" spans="1:9" ht="29.25" customHeight="1" x14ac:dyDescent="0.25">
      <c r="A11" s="33"/>
      <c r="B11" s="33"/>
      <c r="C11" s="33"/>
      <c r="D11" s="33"/>
      <c r="E11" s="82"/>
      <c r="F11" s="42"/>
      <c r="G11" s="137"/>
      <c r="H11" s="137"/>
      <c r="I11" s="137"/>
    </row>
    <row r="12" spans="1:9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x14ac:dyDescent="0.25">
      <c r="A13" s="33"/>
      <c r="B13" s="33"/>
      <c r="C13" s="33"/>
      <c r="D13" s="33"/>
      <c r="E13" s="33"/>
      <c r="F13" s="99" t="s">
        <v>223</v>
      </c>
      <c r="G13" s="99"/>
      <c r="H13" s="74">
        <f>SUM(H10:H12)</f>
        <v>0</v>
      </c>
      <c r="I13" s="71">
        <f>SUM(I7:I12)</f>
        <v>0</v>
      </c>
    </row>
    <row r="14" spans="1:9" x14ac:dyDescent="0.25">
      <c r="A14" s="33"/>
      <c r="B14" s="99" t="s">
        <v>220</v>
      </c>
      <c r="C14" s="74">
        <f>SUM(C5:C13)</f>
        <v>3000</v>
      </c>
      <c r="D14" s="33"/>
      <c r="E14" s="33"/>
      <c r="F14" s="33"/>
      <c r="G14" s="33"/>
      <c r="H14" s="33"/>
      <c r="I14" s="33"/>
    </row>
    <row r="15" spans="1:9" x14ac:dyDescent="0.25">
      <c r="A15" s="33"/>
      <c r="B15" s="99" t="s">
        <v>224</v>
      </c>
      <c r="C15" s="74">
        <f>H13</f>
        <v>0</v>
      </c>
      <c r="D15" s="33"/>
      <c r="E15" s="33"/>
      <c r="F15" s="33"/>
      <c r="G15" s="33"/>
      <c r="H15" s="33"/>
      <c r="I15" s="33"/>
    </row>
    <row r="16" spans="1:9" x14ac:dyDescent="0.25">
      <c r="A16" s="33"/>
      <c r="B16" s="99" t="s">
        <v>70</v>
      </c>
      <c r="C16" s="74">
        <f>C14-C15</f>
        <v>3000</v>
      </c>
      <c r="D16" s="33"/>
      <c r="E16" s="33"/>
      <c r="F16" s="33"/>
      <c r="G16" s="33"/>
      <c r="H16" s="33"/>
      <c r="I16" s="33"/>
    </row>
    <row r="17" spans="1:9" x14ac:dyDescent="0.25">
      <c r="A17" s="33"/>
      <c r="B17" s="99"/>
      <c r="C17" s="74"/>
      <c r="D17" s="33"/>
      <c r="E17" s="33"/>
      <c r="F17" s="33"/>
      <c r="G17" s="33"/>
      <c r="H17" s="33"/>
      <c r="I17" s="33"/>
    </row>
    <row r="18" spans="1:9" x14ac:dyDescent="0.25">
      <c r="A18" s="33"/>
      <c r="B18" s="134"/>
      <c r="C18" s="74"/>
      <c r="D18" s="33"/>
      <c r="E18" s="33"/>
      <c r="F18" s="33"/>
      <c r="G18" s="33"/>
      <c r="H18" s="33"/>
      <c r="I18" s="33"/>
    </row>
  </sheetData>
  <mergeCells count="3">
    <mergeCell ref="A1:I1"/>
    <mergeCell ref="A3:C3"/>
    <mergeCell ref="E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HSBC</vt:lpstr>
      <vt:lpstr>MHBS Savings</vt:lpstr>
      <vt:lpstr>All accounts &amp; reconciliation</vt:lpstr>
      <vt:lpstr>Expenditure against budget</vt:lpstr>
      <vt:lpstr>Awards for all grant breakdown</vt:lpstr>
      <vt:lpstr>Income breakdown</vt:lpstr>
      <vt:lpstr>Meter payments</vt:lpstr>
      <vt:lpstr>Transparency Fund Grant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KS2</dc:creator>
  <cp:lastModifiedBy>Alison</cp:lastModifiedBy>
  <cp:lastPrinted>2017-04-13T13:27:06Z</cp:lastPrinted>
  <dcterms:created xsi:type="dcterms:W3CDTF">2014-06-06T10:32:29Z</dcterms:created>
  <dcterms:modified xsi:type="dcterms:W3CDTF">2017-09-07T06:11:40Z</dcterms:modified>
</cp:coreProperties>
</file>