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650" lockStructure="1"/>
  <bookViews>
    <workbookView xWindow="720" yWindow="480" windowWidth="17955" windowHeight="11415"/>
  </bookViews>
  <sheets>
    <sheet name="Proposed budget" sheetId="1" r:id="rId1"/>
    <sheet name="Expenditure against budge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2" l="1"/>
  <c r="D23" i="2" s="1"/>
  <c r="E47" i="1" l="1"/>
  <c r="D47" i="1"/>
  <c r="C28" i="2"/>
  <c r="D28" i="2" s="1"/>
  <c r="C11" i="2" l="1"/>
  <c r="D11" i="2" s="1"/>
  <c r="C10" i="2"/>
  <c r="D10" i="2" s="1"/>
  <c r="F57" i="1" l="1"/>
  <c r="F47" i="1"/>
  <c r="I27" i="1"/>
  <c r="F58" i="1" s="1"/>
  <c r="I8" i="1"/>
  <c r="C20" i="2"/>
  <c r="D20" i="2" s="1"/>
  <c r="C19" i="2"/>
  <c r="D19" i="2" s="1"/>
  <c r="C21" i="2"/>
  <c r="D21" i="2" s="1"/>
  <c r="C15" i="2"/>
  <c r="D15" i="2" s="1"/>
  <c r="I29" i="1" l="1"/>
  <c r="B31" i="2" l="1"/>
  <c r="C30" i="2"/>
  <c r="D30" i="2" s="1"/>
  <c r="C29" i="2"/>
  <c r="D29" i="2" s="1"/>
  <c r="C27" i="2"/>
  <c r="D27" i="2" s="1"/>
  <c r="C26" i="2"/>
  <c r="D26" i="2" s="1"/>
  <c r="C25" i="2"/>
  <c r="D25" i="2" s="1"/>
  <c r="C24" i="2"/>
  <c r="D24" i="2" s="1"/>
  <c r="C22" i="2"/>
  <c r="D22" i="2" s="1"/>
  <c r="C18" i="2"/>
  <c r="D18" i="2" s="1"/>
  <c r="C16" i="2"/>
  <c r="D16" i="2" s="1"/>
  <c r="C14" i="2"/>
  <c r="D14" i="2" s="1"/>
  <c r="C13" i="2"/>
  <c r="D13" i="2" s="1"/>
  <c r="C12" i="2"/>
  <c r="D12" i="2" s="1"/>
  <c r="C9" i="2"/>
  <c r="D9" i="2" s="1"/>
  <c r="C8" i="2"/>
  <c r="D8" i="2" s="1"/>
  <c r="C7" i="2"/>
  <c r="D7" i="2" s="1"/>
  <c r="C6" i="2"/>
  <c r="D6" i="2" s="1"/>
  <c r="C5" i="2"/>
  <c r="C31" i="2" l="1"/>
  <c r="D5" i="2"/>
  <c r="C47" i="1" l="1"/>
  <c r="F15" i="1" l="1"/>
  <c r="F50" i="1" s="1"/>
  <c r="F56" i="1" s="1"/>
  <c r="F59" i="1" s="1"/>
  <c r="E15" i="1"/>
  <c r="D15" i="1"/>
  <c r="D50" i="1" s="1"/>
  <c r="C15" i="1"/>
  <c r="C50" i="1" s="1"/>
  <c r="I7" i="1" l="1"/>
  <c r="I9" i="1" s="1"/>
  <c r="I10" i="1" s="1"/>
  <c r="F61" i="1" s="1"/>
  <c r="F63" i="1" s="1"/>
  <c r="E50" i="1"/>
  <c r="E52" i="1" s="1"/>
</calcChain>
</file>

<file path=xl/sharedStrings.xml><?xml version="1.0" encoding="utf-8"?>
<sst xmlns="http://schemas.openxmlformats.org/spreadsheetml/2006/main" count="144" uniqueCount="120">
  <si>
    <t>Receipts (less precept)</t>
  </si>
  <si>
    <t>VAT refund</t>
  </si>
  <si>
    <t>Grants HDC</t>
  </si>
  <si>
    <t>Grants NP</t>
  </si>
  <si>
    <t>Grass Cutting LCC</t>
  </si>
  <si>
    <t>Interest savings A/C</t>
  </si>
  <si>
    <t>Gross receipts</t>
  </si>
  <si>
    <t>Payments</t>
  </si>
  <si>
    <t>Administration</t>
  </si>
  <si>
    <t>Memberships/Sub</t>
  </si>
  <si>
    <t>Info comm reg</t>
  </si>
  <si>
    <t>Rent</t>
  </si>
  <si>
    <t>Audit Fees</t>
  </si>
  <si>
    <t>Training</t>
  </si>
  <si>
    <t>Insurance</t>
  </si>
  <si>
    <t>137 spend</t>
  </si>
  <si>
    <t>Village Hall</t>
  </si>
  <si>
    <t>Miscellaneous</t>
  </si>
  <si>
    <t>Repairs Maintenence</t>
  </si>
  <si>
    <t>Bursary CILCA</t>
  </si>
  <si>
    <t>IT</t>
  </si>
  <si>
    <t>Election expenses</t>
  </si>
  <si>
    <t>Chairman's Allowance</t>
  </si>
  <si>
    <t>Village Improvements</t>
  </si>
  <si>
    <t>Travel</t>
  </si>
  <si>
    <t>VAT (grass cutting; External Audit; stationery and IT)</t>
  </si>
  <si>
    <t>Gross Payments</t>
  </si>
  <si>
    <t>Registration with ICO</t>
  </si>
  <si>
    <t>Merton College</t>
  </si>
  <si>
    <t>Audit External</t>
  </si>
  <si>
    <t>Audit Internal</t>
  </si>
  <si>
    <t>Insurance renewal</t>
  </si>
  <si>
    <t>Grass Cutting</t>
  </si>
  <si>
    <t>Bench</t>
  </si>
  <si>
    <t>Noticeboard</t>
  </si>
  <si>
    <t>CILCA/Training</t>
  </si>
  <si>
    <t>IT Equipment + Domain + W/S</t>
  </si>
  <si>
    <t>clerk's salary (inc PAYE / HWA)</t>
  </si>
  <si>
    <t>Stationary</t>
  </si>
  <si>
    <t>Membership / subscriptions</t>
  </si>
  <si>
    <t xml:space="preserve">Audit External </t>
  </si>
  <si>
    <t xml:space="preserve">Audit Internal </t>
  </si>
  <si>
    <t>Insurance Renewal</t>
  </si>
  <si>
    <t>Donations (137)</t>
  </si>
  <si>
    <t xml:space="preserve">Miscellanious </t>
  </si>
  <si>
    <t>Benches</t>
  </si>
  <si>
    <t>CICLA  /Training</t>
  </si>
  <si>
    <t>Election Expenses</t>
  </si>
  <si>
    <t>Neighbourhood Plan</t>
  </si>
  <si>
    <t>VAT</t>
  </si>
  <si>
    <t>BUDGET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</si>
  <si>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</si>
  <si>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</si>
  <si>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</si>
  <si>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</si>
  <si>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</si>
  <si>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</si>
  <si>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</si>
  <si>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</si>
  <si>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</si>
  <si>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</si>
  <si>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</si>
  <si>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</si>
  <si>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Clerk's Salary (inc HWA &amp; PAYE)</t>
  </si>
  <si>
    <t>Stationery / office</t>
  </si>
  <si>
    <t>Memberships /Subscrips</t>
  </si>
  <si>
    <t>Registration ICO</t>
  </si>
  <si>
    <t>Donations  (137)</t>
  </si>
  <si>
    <t>IT Equipment + Domain</t>
  </si>
  <si>
    <t>NH Plan</t>
  </si>
  <si>
    <t>TOTAL</t>
  </si>
  <si>
    <t>Under / 
Over spend</t>
  </si>
  <si>
    <t>Opening Balance</t>
  </si>
  <si>
    <t>Net Expenditure (Gross payments less gross receipts)</t>
  </si>
  <si>
    <t>Received precepts</t>
  </si>
  <si>
    <t>Predicted closing balance</t>
  </si>
  <si>
    <t>Current Basic Summary</t>
  </si>
  <si>
    <t>Net</t>
  </si>
  <si>
    <t>Balances held</t>
  </si>
  <si>
    <t xml:space="preserve">Contingency </t>
  </si>
  <si>
    <t>Reserves held (previously precepted £)</t>
  </si>
  <si>
    <t>I T Equipment</t>
  </si>
  <si>
    <t xml:space="preserve">Election </t>
  </si>
  <si>
    <t xml:space="preserve">Repairs and maintenance </t>
  </si>
  <si>
    <t xml:space="preserve">Total reserves held previously precepted for </t>
  </si>
  <si>
    <t>Total reserves plus contingency</t>
  </si>
  <si>
    <t>Precept required</t>
  </si>
  <si>
    <t>Estimated total net expenditure (as above)</t>
  </si>
  <si>
    <t>Add for</t>
  </si>
  <si>
    <t>Contingencies</t>
  </si>
  <si>
    <t>Reserves held</t>
  </si>
  <si>
    <t>Total Precept required</t>
  </si>
  <si>
    <t>Budget Current year 16/17</t>
  </si>
  <si>
    <t xml:space="preserve">Rent </t>
  </si>
  <si>
    <t>Hall hire for meetings</t>
  </si>
  <si>
    <t>Hall hire mtgs</t>
  </si>
  <si>
    <t>TUR LANGTON EXPENDITURE AGAINST BUDGET 2016/17 estimated to 31/3/17</t>
  </si>
  <si>
    <t>Defibrillator</t>
  </si>
  <si>
    <t>Trans grant</t>
  </si>
  <si>
    <t>Defib</t>
  </si>
  <si>
    <t xml:space="preserve">Advertising </t>
  </si>
  <si>
    <t>Less expected balances in hand as of March 31st 2017</t>
  </si>
  <si>
    <t>Balance carried forward 15/16</t>
  </si>
  <si>
    <t>Finances  16/17</t>
  </si>
  <si>
    <t>Estimated Actual Income (including received Precept</t>
  </si>
  <si>
    <t>Estimated actual expenditure</t>
  </si>
  <si>
    <t>Predicted balance carry forward 16/17</t>
  </si>
  <si>
    <t>Pay back of Trans funding</t>
  </si>
  <si>
    <t>Payback trans grant</t>
  </si>
  <si>
    <t>Refund of grant not used</t>
  </si>
  <si>
    <t xml:space="preserve">       </t>
  </si>
  <si>
    <t>Estimate Current Year 16/17</t>
  </si>
  <si>
    <t>Total Requirements for 2016/17</t>
  </si>
  <si>
    <t>Tur Langton Parish Council Budget proposal 2017/18</t>
  </si>
  <si>
    <t xml:space="preserve">Grass cutting </t>
  </si>
  <si>
    <t>Budget next year 17/18</t>
  </si>
  <si>
    <t>Estimate to 31/3/17</t>
  </si>
  <si>
    <t>Current Figures 3.1.17</t>
  </si>
  <si>
    <t>Donations other</t>
  </si>
  <si>
    <t>CAB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</si>
</sst>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4" fillId="0" borderId="1" xfId="2" applyNumberFormat="1" applyFont="1" applyBorder="1" applyAlignment="1"/>
    <xf numFmtId="0" fontId="4" fillId="0" borderId="1" xfId="2" applyNumberFormat="1" applyFont="1" applyFill="1" applyBorder="1" applyAlignment="1"/>
    <xf numFmtId="0" fontId="4" fillId="0" borderId="1" xfId="2" applyNumberFormat="1" applyFont="1" applyBorder="1" applyAlignment="1">
      <alignment vertical="top"/>
    </xf>
    <xf numFmtId="0" fontId="5" fillId="0" borderId="1" xfId="2" applyNumberFormat="1" applyFont="1" applyBorder="1" applyAlignment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0" fontId="4" fillId="0" borderId="1" xfId="2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3" borderId="1" xfId="0" applyFill="1" applyBorder="1"/>
    <xf numFmtId="44" fontId="0" fillId="3" borderId="1" xfId="1" applyFont="1" applyFill="1" applyBorder="1"/>
    <xf numFmtId="44" fontId="0" fillId="4" borderId="1" xfId="1" applyFont="1" applyFill="1" applyBorder="1"/>
    <xf numFmtId="0" fontId="6" fillId="0" borderId="1" xfId="0" applyFont="1" applyBorder="1" applyAlignment="1">
      <alignment wrapText="1"/>
    </xf>
    <xf numFmtId="44" fontId="7" fillId="0" borderId="1" xfId="2" applyNumberFormat="1" applyFont="1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44" fontId="0" fillId="4" borderId="1" xfId="1" applyFont="1" applyFill="1" applyBorder="1" applyAlignment="1">
      <alignment vertical="top"/>
    </xf>
    <xf numFmtId="44" fontId="8" fillId="0" borderId="1" xfId="2" applyNumberFormat="1" applyFont="1" applyFill="1" applyBorder="1" applyAlignment="1">
      <alignment vertical="center"/>
    </xf>
    <xf numFmtId="44" fontId="0" fillId="3" borderId="1" xfId="1" applyFont="1" applyFill="1" applyBorder="1" applyAlignment="1">
      <alignment vertical="top"/>
    </xf>
    <xf numFmtId="44" fontId="7" fillId="3" borderId="1" xfId="1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44" fontId="0" fillId="4" borderId="0" xfId="1" applyFont="1" applyFill="1"/>
    <xf numFmtId="44" fontId="0" fillId="4" borderId="6" xfId="1" applyFont="1" applyFill="1" applyBorder="1"/>
    <xf numFmtId="44" fontId="8" fillId="0" borderId="6" xfId="2" applyNumberFormat="1" applyFont="1" applyFill="1" applyBorder="1" applyAlignment="1">
      <alignment vertical="center"/>
    </xf>
    <xf numFmtId="44" fontId="0" fillId="3" borderId="6" xfId="1" applyFont="1" applyFill="1" applyBorder="1"/>
    <xf numFmtId="44" fontId="7" fillId="3" borderId="6" xfId="1" applyFont="1" applyFill="1" applyBorder="1"/>
    <xf numFmtId="0" fontId="6" fillId="0" borderId="1" xfId="0" applyFont="1" applyFill="1" applyBorder="1" applyAlignment="1">
      <alignment wrapText="1"/>
    </xf>
    <xf numFmtId="44" fontId="0" fillId="3" borderId="6" xfId="1" applyFont="1" applyFill="1" applyBorder="1" applyAlignment="1">
      <alignment vertical="top"/>
    </xf>
    <xf numFmtId="0" fontId="10" fillId="5" borderId="1" xfId="0" applyFont="1" applyFill="1" applyBorder="1" applyAlignment="1">
      <alignment wrapText="1"/>
    </xf>
    <xf numFmtId="44" fontId="11" fillId="5" borderId="1" xfId="1" applyFont="1" applyFill="1" applyBorder="1"/>
    <xf numFmtId="44" fontId="2" fillId="4" borderId="1" xfId="1" applyFont="1" applyFill="1" applyBorder="1"/>
    <xf numFmtId="0" fontId="2" fillId="6" borderId="1" xfId="0" applyFont="1" applyFill="1" applyBorder="1" applyAlignment="1">
      <alignment vertical="top" wrapText="1"/>
    </xf>
    <xf numFmtId="0" fontId="0" fillId="6" borderId="1" xfId="0" applyFill="1" applyBorder="1"/>
    <xf numFmtId="44" fontId="0" fillId="6" borderId="1" xfId="1" applyFont="1" applyFill="1" applyBorder="1"/>
    <xf numFmtId="44" fontId="2" fillId="6" borderId="1" xfId="1" applyFont="1" applyFill="1" applyBorder="1"/>
    <xf numFmtId="44" fontId="4" fillId="6" borderId="1" xfId="2" applyNumberFormat="1" applyFont="1" applyFill="1" applyBorder="1" applyAlignment="1">
      <alignment vertical="center"/>
    </xf>
    <xf numFmtId="44" fontId="5" fillId="6" borderId="1" xfId="2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top" wrapText="1"/>
    </xf>
    <xf numFmtId="0" fontId="0" fillId="7" borderId="1" xfId="0" applyFill="1" applyBorder="1"/>
    <xf numFmtId="44" fontId="0" fillId="7" borderId="1" xfId="1" applyFont="1" applyFill="1" applyBorder="1"/>
    <xf numFmtId="44" fontId="2" fillId="7" borderId="1" xfId="1" applyFont="1" applyFill="1" applyBorder="1"/>
    <xf numFmtId="0" fontId="2" fillId="3" borderId="1" xfId="0" applyFont="1" applyFill="1" applyBorder="1" applyAlignment="1">
      <alignment wrapText="1"/>
    </xf>
    <xf numFmtId="44" fontId="2" fillId="3" borderId="1" xfId="1" applyFont="1" applyFill="1" applyBorder="1"/>
    <xf numFmtId="0" fontId="0" fillId="2" borderId="1" xfId="0" applyFill="1" applyBorder="1"/>
    <xf numFmtId="44" fontId="0" fillId="2" borderId="1" xfId="1" applyFont="1" applyFill="1" applyBorder="1"/>
    <xf numFmtId="44" fontId="2" fillId="2" borderId="1" xfId="1" applyFont="1" applyFill="1" applyBorder="1"/>
    <xf numFmtId="0" fontId="2" fillId="8" borderId="1" xfId="0" applyFont="1" applyFill="1" applyBorder="1" applyAlignment="1">
      <alignment vertical="top" wrapText="1"/>
    </xf>
    <xf numFmtId="0" fontId="0" fillId="8" borderId="1" xfId="0" applyFill="1" applyBorder="1"/>
    <xf numFmtId="44" fontId="0" fillId="8" borderId="1" xfId="1" applyFont="1" applyFill="1" applyBorder="1"/>
    <xf numFmtId="44" fontId="2" fillId="8" borderId="1" xfId="1" applyFont="1" applyFill="1" applyBorder="1"/>
    <xf numFmtId="44" fontId="0" fillId="8" borderId="1" xfId="1" applyFont="1" applyFill="1" applyBorder="1" applyAlignment="1">
      <alignment vertical="top"/>
    </xf>
    <xf numFmtId="44" fontId="0" fillId="8" borderId="6" xfId="1" applyFont="1" applyFill="1" applyBorder="1"/>
    <xf numFmtId="44" fontId="7" fillId="0" borderId="1" xfId="2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Fill="1" applyBorder="1" applyAlignment="1">
      <alignment vertical="top" wrapText="1"/>
    </xf>
    <xf numFmtId="44" fontId="8" fillId="0" borderId="6" xfId="2" applyNumberFormat="1" applyFont="1" applyFill="1" applyBorder="1" applyAlignment="1">
      <alignment vertical="top"/>
    </xf>
    <xf numFmtId="44" fontId="0" fillId="4" borderId="6" xfId="1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44" fontId="8" fillId="0" borderId="1" xfId="2" applyNumberFormat="1" applyFont="1" applyFill="1" applyBorder="1" applyAlignment="1">
      <alignment vertical="top"/>
    </xf>
    <xf numFmtId="44" fontId="0" fillId="10" borderId="1" xfId="1" applyFont="1" applyFill="1" applyBorder="1" applyAlignment="1">
      <alignment vertical="top"/>
    </xf>
    <xf numFmtId="44" fontId="0" fillId="10" borderId="1" xfId="1" applyFont="1" applyFill="1" applyBorder="1"/>
    <xf numFmtId="44" fontId="0" fillId="10" borderId="6" xfId="1" applyFont="1" applyFill="1" applyBorder="1"/>
    <xf numFmtId="44" fontId="0" fillId="10" borderId="6" xfId="1" applyFont="1" applyFill="1" applyBorder="1" applyAlignment="1">
      <alignment vertical="top"/>
    </xf>
    <xf numFmtId="44" fontId="2" fillId="10" borderId="1" xfId="1" applyFont="1" applyFill="1" applyBorder="1"/>
    <xf numFmtId="44" fontId="7" fillId="4" borderId="1" xfId="1" applyFont="1" applyFill="1" applyBorder="1" applyAlignment="1">
      <alignment vertical="top"/>
    </xf>
    <xf numFmtId="44" fontId="0" fillId="6" borderId="1" xfId="0" applyNumberFormat="1" applyFill="1" applyBorder="1"/>
    <xf numFmtId="44" fontId="0" fillId="7" borderId="1" xfId="0" applyNumberFormat="1" applyFill="1" applyBorder="1"/>
    <xf numFmtId="44" fontId="0" fillId="3" borderId="1" xfId="0" applyNumberFormat="1" applyFill="1" applyBorder="1"/>
    <xf numFmtId="44" fontId="7" fillId="6" borderId="1" xfId="2" applyNumberFormat="1" applyFont="1" applyFill="1" applyBorder="1" applyAlignment="1">
      <alignment vertical="center"/>
    </xf>
    <xf numFmtId="44" fontId="0" fillId="0" borderId="1" xfId="0" applyNumberFormat="1" applyBorder="1"/>
    <xf numFmtId="44" fontId="0" fillId="9" borderId="1" xfId="1" applyFont="1" applyFill="1" applyBorder="1"/>
    <xf numFmtId="44" fontId="0" fillId="9" borderId="1" xfId="0" applyNumberFormat="1" applyFill="1" applyBorder="1"/>
    <xf numFmtId="0" fontId="0" fillId="9" borderId="1" xfId="0" applyFill="1" applyBorder="1"/>
    <xf numFmtId="0" fontId="2" fillId="9" borderId="1" xfId="0" applyFont="1" applyFill="1" applyBorder="1"/>
    <xf numFmtId="0" fontId="0" fillId="9" borderId="1" xfId="0" applyFill="1" applyBorder="1" applyAlignment="1">
      <alignment wrapText="1"/>
    </xf>
    <xf numFmtId="44" fontId="0" fillId="9" borderId="1" xfId="0" applyNumberFormat="1" applyFill="1" applyBorder="1" applyAlignment="1">
      <alignment vertical="top"/>
    </xf>
    <xf numFmtId="0" fontId="2" fillId="9" borderId="1" xfId="0" applyFont="1" applyFill="1" applyBorder="1" applyAlignment="1"/>
    <xf numFmtId="44" fontId="2" fillId="10" borderId="1" xfId="0" applyNumberFormat="1" applyFont="1" applyFill="1" applyBorder="1"/>
    <xf numFmtId="0" fontId="0" fillId="0" borderId="2" xfId="0" applyBorder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2" fillId="2" borderId="1" xfId="0" applyFont="1" applyFill="1" applyBorder="1"/>
    <xf numFmtId="0" fontId="12" fillId="2" borderId="1" xfId="0" applyFont="1" applyFill="1" applyBorder="1"/>
    <xf numFmtId="44" fontId="2" fillId="2" borderId="1" xfId="0" applyNumberFormat="1" applyFont="1" applyFill="1" applyBorder="1"/>
    <xf numFmtId="44" fontId="14" fillId="3" borderId="1" xfId="1" applyFont="1" applyFill="1" applyBorder="1"/>
    <xf numFmtId="44" fontId="9" fillId="3" borderId="6" xfId="1" applyFont="1" applyFill="1" applyBorder="1" applyAlignment="1">
      <alignment vertical="top"/>
    </xf>
    <xf numFmtId="44" fontId="14" fillId="3" borderId="1" xfId="1" applyFont="1" applyFill="1" applyBorder="1" applyAlignment="1">
      <alignment vertical="center"/>
    </xf>
    <xf numFmtId="44" fontId="14" fillId="3" borderId="6" xfId="1" applyFont="1" applyFill="1" applyBorder="1"/>
    <xf numFmtId="44" fontId="14" fillId="3" borderId="1" xfId="1" applyFont="1" applyFill="1" applyBorder="1" applyAlignment="1">
      <alignment vertical="top"/>
    </xf>
    <xf numFmtId="44" fontId="11" fillId="4" borderId="1" xfId="1" applyFont="1" applyFill="1" applyBorder="1"/>
    <xf numFmtId="44" fontId="0" fillId="8" borderId="6" xfId="1" applyFont="1" applyFill="1" applyBorder="1" applyAlignment="1">
      <alignment vertical="top"/>
    </xf>
    <xf numFmtId="0" fontId="0" fillId="2" borderId="0" xfId="0" applyFill="1" applyBorder="1"/>
    <xf numFmtId="0" fontId="13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 6" xfId="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4"/>
  <sheetViews>
    <sheetView tabSelected="1" workbookViewId="0">
      <selection activeCell="H35" sqref="H35"/>
    </sheetView>
  </sheetViews>
  <sheetFormatPr defaultRowHeight="15" x14ac:dyDescent="0.25"/>
  <cols>
    <col min="1" max="1" width="25.5703125" customWidth="1"/>
    <col min="2" max="2" width="28.85546875" customWidth="1"/>
    <col min="3" max="3" width="14.85546875" customWidth="1"/>
    <col min="4" max="4" width="15.5703125" customWidth="1"/>
    <col min="5" max="6" width="13.42578125" customWidth="1"/>
    <col min="7" max="7" width="4.85546875" customWidth="1"/>
    <col min="8" max="8" width="36.7109375" customWidth="1"/>
    <col min="9" max="9" width="11.5703125" customWidth="1"/>
  </cols>
  <sheetData>
    <row r="2" spans="1:9" ht="15.75" x14ac:dyDescent="0.25">
      <c r="A2" s="99" t="s">
        <v>113</v>
      </c>
      <c r="B2" s="99"/>
      <c r="C2" s="99"/>
      <c r="D2" s="99"/>
      <c r="E2" s="99"/>
      <c r="F2" s="99"/>
      <c r="G2" s="99"/>
      <c r="H2" s="99"/>
      <c r="I2" s="99"/>
    </row>
    <row r="3" spans="1:9" ht="15.75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ht="45" x14ac:dyDescent="0.25">
      <c r="A4" s="7"/>
      <c r="B4" s="7"/>
      <c r="C4" s="32" t="s">
        <v>92</v>
      </c>
      <c r="D4" s="38" t="s">
        <v>117</v>
      </c>
      <c r="E4" s="42" t="s">
        <v>111</v>
      </c>
      <c r="F4" s="47" t="s">
        <v>115</v>
      </c>
      <c r="G4" s="85"/>
      <c r="H4" s="81" t="s">
        <v>76</v>
      </c>
      <c r="I4" s="77"/>
    </row>
    <row r="5" spans="1:9" x14ac:dyDescent="0.25">
      <c r="A5" s="5"/>
      <c r="B5" s="5"/>
      <c r="C5" s="33"/>
      <c r="D5" s="39"/>
      <c r="E5" s="11"/>
      <c r="F5" s="48"/>
      <c r="G5" s="86"/>
      <c r="H5" s="77" t="s">
        <v>102</v>
      </c>
      <c r="I5" s="75">
        <v>14263.28</v>
      </c>
    </row>
    <row r="6" spans="1:9" x14ac:dyDescent="0.25">
      <c r="A6" s="7" t="s">
        <v>0</v>
      </c>
      <c r="B6" s="5"/>
      <c r="C6" s="33"/>
      <c r="D6" s="39"/>
      <c r="E6" s="11"/>
      <c r="F6" s="48"/>
      <c r="G6" s="83"/>
      <c r="H6" s="78" t="s">
        <v>103</v>
      </c>
      <c r="I6" s="77"/>
    </row>
    <row r="7" spans="1:9" ht="30" x14ac:dyDescent="0.25">
      <c r="A7" s="5"/>
      <c r="B7" s="5" t="s">
        <v>5</v>
      </c>
      <c r="C7" s="34">
        <v>4</v>
      </c>
      <c r="D7" s="40">
        <v>14.22</v>
      </c>
      <c r="E7" s="12">
        <v>14.22</v>
      </c>
      <c r="F7" s="49">
        <v>4</v>
      </c>
      <c r="G7" s="83"/>
      <c r="H7" s="79" t="s">
        <v>104</v>
      </c>
      <c r="I7" s="80">
        <f>E15+E51</f>
        <v>8821.7900000000009</v>
      </c>
    </row>
    <row r="8" spans="1:9" x14ac:dyDescent="0.25">
      <c r="A8" s="5"/>
      <c r="B8" s="5" t="s">
        <v>4</v>
      </c>
      <c r="C8" s="34">
        <v>334.62</v>
      </c>
      <c r="D8" s="40">
        <v>0</v>
      </c>
      <c r="E8" s="12">
        <v>334.62</v>
      </c>
      <c r="F8" s="49">
        <v>335</v>
      </c>
      <c r="G8" s="83"/>
      <c r="H8" s="77" t="s">
        <v>105</v>
      </c>
      <c r="I8" s="76">
        <f>E47</f>
        <v>18544</v>
      </c>
    </row>
    <row r="9" spans="1:9" x14ac:dyDescent="0.25">
      <c r="A9" s="5"/>
      <c r="B9" s="5" t="s">
        <v>1</v>
      </c>
      <c r="C9" s="34">
        <v>2965.7</v>
      </c>
      <c r="D9" s="40">
        <v>1862.71</v>
      </c>
      <c r="E9" s="12">
        <v>1862.71</v>
      </c>
      <c r="F9" s="49">
        <v>1018</v>
      </c>
      <c r="G9" s="83"/>
      <c r="H9" s="77" t="s">
        <v>77</v>
      </c>
      <c r="I9" s="76">
        <f>I7-I8</f>
        <v>-9722.2099999999991</v>
      </c>
    </row>
    <row r="10" spans="1:9" x14ac:dyDescent="0.25">
      <c r="A10" s="5"/>
      <c r="B10" s="5" t="s">
        <v>2</v>
      </c>
      <c r="C10" s="34"/>
      <c r="D10" s="40">
        <v>0</v>
      </c>
      <c r="E10" s="12"/>
      <c r="F10" s="49"/>
      <c r="G10" s="83"/>
      <c r="H10" s="77" t="s">
        <v>106</v>
      </c>
      <c r="I10" s="76">
        <f>I5+I9</f>
        <v>4541.0700000000015</v>
      </c>
    </row>
    <row r="11" spans="1:9" x14ac:dyDescent="0.25">
      <c r="A11" s="5"/>
      <c r="B11" s="5" t="s">
        <v>98</v>
      </c>
      <c r="C11" s="34"/>
      <c r="D11" s="40">
        <v>490.24</v>
      </c>
      <c r="E11" s="12">
        <v>490.24</v>
      </c>
      <c r="F11" s="49"/>
      <c r="G11" s="83"/>
      <c r="H11" s="77"/>
      <c r="I11" s="76"/>
    </row>
    <row r="12" spans="1:9" x14ac:dyDescent="0.25">
      <c r="A12" s="5"/>
      <c r="B12" s="5" t="s">
        <v>99</v>
      </c>
      <c r="C12" s="34"/>
      <c r="D12" s="40">
        <v>2020</v>
      </c>
      <c r="E12" s="12">
        <v>2020</v>
      </c>
      <c r="F12" s="49"/>
      <c r="G12" s="83"/>
      <c r="H12" s="77"/>
      <c r="I12" s="76"/>
    </row>
    <row r="13" spans="1:9" x14ac:dyDescent="0.25">
      <c r="A13" s="5"/>
      <c r="B13" s="5" t="s">
        <v>3</v>
      </c>
      <c r="C13" s="34">
        <v>2000</v>
      </c>
      <c r="D13" s="40">
        <v>0</v>
      </c>
      <c r="E13" s="12"/>
      <c r="F13" s="49">
        <v>0</v>
      </c>
      <c r="G13" s="5"/>
      <c r="H13" s="5"/>
      <c r="I13" s="5"/>
    </row>
    <row r="14" spans="1:9" x14ac:dyDescent="0.25">
      <c r="A14" s="5"/>
      <c r="B14" s="5" t="s">
        <v>100</v>
      </c>
      <c r="C14" s="34">
        <v>50</v>
      </c>
      <c r="D14" s="40">
        <v>0</v>
      </c>
      <c r="E14" s="12">
        <v>0</v>
      </c>
      <c r="F14" s="49"/>
      <c r="G14" s="5"/>
      <c r="H14" s="5"/>
      <c r="I14" s="5"/>
    </row>
    <row r="15" spans="1:9" x14ac:dyDescent="0.25">
      <c r="A15" s="7" t="s">
        <v>6</v>
      </c>
      <c r="B15" s="5"/>
      <c r="C15" s="35">
        <f>SUM(C7:C14)</f>
        <v>5354.32</v>
      </c>
      <c r="D15" s="41">
        <f>SUM(D7:D14)</f>
        <v>4387.17</v>
      </c>
      <c r="E15" s="43">
        <f>SUM(E7:E14)</f>
        <v>4721.79</v>
      </c>
      <c r="F15" s="50">
        <f>SUM(F7:F14)</f>
        <v>1357</v>
      </c>
      <c r="G15" s="5"/>
      <c r="H15" s="87"/>
      <c r="I15" s="87"/>
    </row>
    <row r="16" spans="1:9" x14ac:dyDescent="0.25">
      <c r="A16" s="5"/>
      <c r="B16" s="5"/>
      <c r="C16" s="34"/>
      <c r="D16" s="40"/>
      <c r="E16" s="12"/>
      <c r="F16" s="49"/>
      <c r="G16" s="83"/>
      <c r="H16" s="88" t="s">
        <v>78</v>
      </c>
      <c r="I16" s="44"/>
    </row>
    <row r="17" spans="1:9" x14ac:dyDescent="0.25">
      <c r="A17" s="5"/>
      <c r="B17" s="5"/>
      <c r="C17" s="34"/>
      <c r="D17" s="40"/>
      <c r="E17" s="12"/>
      <c r="F17" s="49"/>
      <c r="G17" s="83"/>
      <c r="H17" s="44"/>
      <c r="I17" s="44"/>
    </row>
    <row r="18" spans="1:9" x14ac:dyDescent="0.25">
      <c r="A18" s="7" t="s">
        <v>7</v>
      </c>
      <c r="B18" s="5"/>
      <c r="C18" s="34"/>
      <c r="D18" s="40"/>
      <c r="E18" s="12"/>
      <c r="F18" s="49"/>
      <c r="G18" s="83"/>
      <c r="H18" s="44" t="s">
        <v>79</v>
      </c>
      <c r="I18" s="45">
        <v>1000</v>
      </c>
    </row>
    <row r="19" spans="1:9" x14ac:dyDescent="0.25">
      <c r="A19" s="5"/>
      <c r="B19" s="5"/>
      <c r="C19" s="34"/>
      <c r="D19" s="40"/>
      <c r="E19" s="12"/>
      <c r="F19" s="49"/>
      <c r="G19" s="83"/>
      <c r="H19" s="44"/>
      <c r="I19" s="44"/>
    </row>
    <row r="20" spans="1:9" x14ac:dyDescent="0.25">
      <c r="A20" s="1" t="s">
        <v>8</v>
      </c>
      <c r="B20" s="5" t="s">
        <v>37</v>
      </c>
      <c r="C20" s="36">
        <v>2043.95</v>
      </c>
      <c r="D20" s="40">
        <v>1701.25</v>
      </c>
      <c r="E20" s="12">
        <v>2317</v>
      </c>
      <c r="F20" s="49">
        <v>2026</v>
      </c>
      <c r="G20" s="83"/>
      <c r="H20" s="44"/>
      <c r="I20" s="44"/>
    </row>
    <row r="21" spans="1:9" x14ac:dyDescent="0.25">
      <c r="A21" s="1" t="s">
        <v>8</v>
      </c>
      <c r="B21" s="5" t="s">
        <v>38</v>
      </c>
      <c r="C21" s="36">
        <v>130</v>
      </c>
      <c r="D21" s="40">
        <v>117.47</v>
      </c>
      <c r="E21" s="12">
        <v>117</v>
      </c>
      <c r="F21" s="49">
        <v>130</v>
      </c>
      <c r="G21" s="83"/>
      <c r="H21" s="88" t="s">
        <v>80</v>
      </c>
      <c r="I21" s="44"/>
    </row>
    <row r="22" spans="1:9" x14ac:dyDescent="0.25">
      <c r="A22" s="1" t="s">
        <v>9</v>
      </c>
      <c r="B22" s="5" t="s">
        <v>39</v>
      </c>
      <c r="C22" s="36">
        <v>230</v>
      </c>
      <c r="D22" s="40">
        <v>175.41</v>
      </c>
      <c r="E22" s="12">
        <v>225</v>
      </c>
      <c r="F22" s="49">
        <v>230</v>
      </c>
      <c r="G22" s="83"/>
      <c r="H22" s="44" t="s">
        <v>16</v>
      </c>
      <c r="I22" s="45">
        <v>2000</v>
      </c>
    </row>
    <row r="23" spans="1:9" x14ac:dyDescent="0.25">
      <c r="A23" s="1" t="s">
        <v>10</v>
      </c>
      <c r="B23" s="5" t="s">
        <v>27</v>
      </c>
      <c r="C23" s="36">
        <v>35</v>
      </c>
      <c r="D23" s="40">
        <v>35</v>
      </c>
      <c r="E23" s="12">
        <v>35</v>
      </c>
      <c r="F23" s="49">
        <v>35</v>
      </c>
      <c r="G23" s="83"/>
      <c r="H23" s="44" t="s">
        <v>81</v>
      </c>
      <c r="I23" s="45">
        <v>200</v>
      </c>
    </row>
    <row r="24" spans="1:9" x14ac:dyDescent="0.25">
      <c r="A24" s="2" t="s">
        <v>11</v>
      </c>
      <c r="B24" s="5" t="s">
        <v>28</v>
      </c>
      <c r="C24" s="36"/>
      <c r="D24" s="40"/>
      <c r="E24" s="12"/>
      <c r="F24" s="49">
        <v>0</v>
      </c>
      <c r="G24" s="83"/>
      <c r="H24" s="44" t="s">
        <v>82</v>
      </c>
      <c r="I24" s="45">
        <v>1163</v>
      </c>
    </row>
    <row r="25" spans="1:9" x14ac:dyDescent="0.25">
      <c r="A25" s="2" t="s">
        <v>93</v>
      </c>
      <c r="B25" s="5" t="s">
        <v>94</v>
      </c>
      <c r="C25" s="36">
        <v>216</v>
      </c>
      <c r="D25" s="40">
        <v>83</v>
      </c>
      <c r="E25" s="12">
        <v>107</v>
      </c>
      <c r="F25" s="49">
        <v>216</v>
      </c>
      <c r="G25" s="85"/>
      <c r="H25" s="44"/>
      <c r="I25" s="45"/>
    </row>
    <row r="26" spans="1:9" x14ac:dyDescent="0.25">
      <c r="A26" s="1" t="s">
        <v>12</v>
      </c>
      <c r="B26" s="5" t="s">
        <v>40</v>
      </c>
      <c r="C26" s="36">
        <v>100</v>
      </c>
      <c r="D26" s="40">
        <v>100</v>
      </c>
      <c r="E26" s="12">
        <v>200</v>
      </c>
      <c r="F26" s="49">
        <v>100</v>
      </c>
      <c r="H26" s="44" t="s">
        <v>83</v>
      </c>
      <c r="I26" s="45">
        <v>60</v>
      </c>
    </row>
    <row r="27" spans="1:9" x14ac:dyDescent="0.25">
      <c r="A27" s="1" t="s">
        <v>12</v>
      </c>
      <c r="B27" s="5" t="s">
        <v>41</v>
      </c>
      <c r="C27" s="36">
        <v>20</v>
      </c>
      <c r="D27" s="40">
        <v>20</v>
      </c>
      <c r="E27" s="12">
        <v>20</v>
      </c>
      <c r="F27" s="49">
        <v>20</v>
      </c>
      <c r="H27" s="89" t="s">
        <v>84</v>
      </c>
      <c r="I27" s="46">
        <f>SUM(I22:I26)</f>
        <v>3423</v>
      </c>
    </row>
    <row r="28" spans="1:9" x14ac:dyDescent="0.25">
      <c r="A28" s="2" t="s">
        <v>13</v>
      </c>
      <c r="B28" s="5" t="s">
        <v>13</v>
      </c>
      <c r="C28" s="36">
        <v>100</v>
      </c>
      <c r="D28" s="40"/>
      <c r="E28" s="12"/>
      <c r="F28" s="49">
        <v>100</v>
      </c>
      <c r="H28" s="44"/>
      <c r="I28" s="44"/>
    </row>
    <row r="29" spans="1:9" x14ac:dyDescent="0.25">
      <c r="A29" s="3" t="s">
        <v>14</v>
      </c>
      <c r="B29" s="5" t="s">
        <v>42</v>
      </c>
      <c r="C29" s="36">
        <v>260</v>
      </c>
      <c r="D29" s="40"/>
      <c r="E29" s="12">
        <v>260</v>
      </c>
      <c r="F29" s="49">
        <v>270</v>
      </c>
      <c r="H29" s="44" t="s">
        <v>85</v>
      </c>
      <c r="I29" s="90">
        <f>I18+I27</f>
        <v>4423</v>
      </c>
    </row>
    <row r="30" spans="1:9" x14ac:dyDescent="0.25">
      <c r="A30" s="1" t="s">
        <v>15</v>
      </c>
      <c r="B30" s="5" t="s">
        <v>43</v>
      </c>
      <c r="C30" s="36">
        <v>50</v>
      </c>
      <c r="D30" s="40"/>
      <c r="E30" s="12">
        <v>5</v>
      </c>
      <c r="F30" s="49">
        <v>50</v>
      </c>
      <c r="H30" s="44"/>
      <c r="I30" s="44"/>
    </row>
    <row r="31" spans="1:9" x14ac:dyDescent="0.25">
      <c r="A31" s="1" t="s">
        <v>118</v>
      </c>
      <c r="B31" s="5" t="s">
        <v>119</v>
      </c>
      <c r="C31" s="36"/>
      <c r="D31" s="40">
        <v>10</v>
      </c>
      <c r="E31" s="12"/>
      <c r="F31" s="49"/>
      <c r="H31" s="98"/>
      <c r="I31" s="98"/>
    </row>
    <row r="32" spans="1:9" x14ac:dyDescent="0.25">
      <c r="A32" s="1" t="s">
        <v>16</v>
      </c>
      <c r="B32" s="5" t="s">
        <v>16</v>
      </c>
      <c r="C32" s="36">
        <v>345</v>
      </c>
      <c r="D32" s="40"/>
      <c r="E32" s="12"/>
      <c r="F32" s="49">
        <v>1000</v>
      </c>
    </row>
    <row r="33" spans="1:6" x14ac:dyDescent="0.25">
      <c r="A33" s="1" t="s">
        <v>17</v>
      </c>
      <c r="B33" s="5" t="s">
        <v>44</v>
      </c>
      <c r="C33" s="36"/>
      <c r="D33" s="40"/>
      <c r="E33" s="12"/>
      <c r="F33" s="49"/>
    </row>
    <row r="34" spans="1:6" x14ac:dyDescent="0.25">
      <c r="A34" s="1" t="s">
        <v>114</v>
      </c>
      <c r="B34" s="5" t="s">
        <v>32</v>
      </c>
      <c r="C34" s="36">
        <v>1000</v>
      </c>
      <c r="D34" s="40">
        <v>700</v>
      </c>
      <c r="E34" s="12">
        <v>700</v>
      </c>
      <c r="F34" s="49">
        <v>1000</v>
      </c>
    </row>
    <row r="35" spans="1:6" x14ac:dyDescent="0.25">
      <c r="A35" s="1" t="s">
        <v>18</v>
      </c>
      <c r="B35" s="5" t="s">
        <v>45</v>
      </c>
      <c r="C35" s="36"/>
      <c r="D35" s="40"/>
      <c r="E35" s="12"/>
      <c r="F35" s="49"/>
    </row>
    <row r="36" spans="1:6" x14ac:dyDescent="0.25">
      <c r="A36" s="1" t="s">
        <v>18</v>
      </c>
      <c r="B36" s="5" t="s">
        <v>34</v>
      </c>
      <c r="C36" s="36"/>
      <c r="D36" s="40"/>
      <c r="E36" s="12"/>
      <c r="F36" s="49"/>
    </row>
    <row r="37" spans="1:6" x14ac:dyDescent="0.25">
      <c r="A37" s="1" t="s">
        <v>19</v>
      </c>
      <c r="B37" s="5" t="s">
        <v>46</v>
      </c>
      <c r="C37" s="36"/>
      <c r="D37" s="40"/>
      <c r="E37" s="12"/>
      <c r="F37" s="49">
        <v>0</v>
      </c>
    </row>
    <row r="38" spans="1:6" x14ac:dyDescent="0.25">
      <c r="A38" s="1" t="s">
        <v>20</v>
      </c>
      <c r="B38" s="5" t="s">
        <v>36</v>
      </c>
      <c r="C38" s="36">
        <v>545</v>
      </c>
      <c r="D38" s="40">
        <v>50</v>
      </c>
      <c r="E38" s="12">
        <v>215</v>
      </c>
      <c r="F38" s="49">
        <v>100</v>
      </c>
    </row>
    <row r="39" spans="1:6" x14ac:dyDescent="0.25">
      <c r="A39" s="1" t="s">
        <v>108</v>
      </c>
      <c r="B39" s="5" t="s">
        <v>109</v>
      </c>
      <c r="C39" s="36">
        <v>0</v>
      </c>
      <c r="D39" s="40">
        <v>0</v>
      </c>
      <c r="E39" s="12">
        <v>121</v>
      </c>
      <c r="F39" s="49"/>
    </row>
    <row r="40" spans="1:6" x14ac:dyDescent="0.25">
      <c r="A40" s="1" t="s">
        <v>21</v>
      </c>
      <c r="B40" s="5" t="s">
        <v>47</v>
      </c>
      <c r="C40" s="36">
        <v>232.5</v>
      </c>
      <c r="D40" s="40"/>
      <c r="E40" s="12"/>
      <c r="F40" s="49">
        <v>233</v>
      </c>
    </row>
    <row r="41" spans="1:6" x14ac:dyDescent="0.25">
      <c r="A41" s="1" t="s">
        <v>22</v>
      </c>
      <c r="B41" s="5" t="s">
        <v>22</v>
      </c>
      <c r="C41" s="36">
        <v>30</v>
      </c>
      <c r="D41" s="40"/>
      <c r="E41" s="12">
        <v>30</v>
      </c>
      <c r="F41" s="49">
        <v>30</v>
      </c>
    </row>
    <row r="42" spans="1:6" x14ac:dyDescent="0.25">
      <c r="A42" s="1" t="s">
        <v>23</v>
      </c>
      <c r="B42" s="5" t="s">
        <v>23</v>
      </c>
      <c r="C42" s="36">
        <v>100</v>
      </c>
      <c r="D42" s="40">
        <v>400</v>
      </c>
      <c r="E42" s="12">
        <v>400</v>
      </c>
      <c r="F42" s="49">
        <v>400</v>
      </c>
    </row>
    <row r="43" spans="1:6" x14ac:dyDescent="0.25">
      <c r="A43" s="1" t="s">
        <v>24</v>
      </c>
      <c r="B43" s="5" t="s">
        <v>24</v>
      </c>
      <c r="C43" s="36">
        <v>80</v>
      </c>
      <c r="D43" s="40"/>
      <c r="E43" s="12"/>
      <c r="F43" s="49">
        <v>40</v>
      </c>
    </row>
    <row r="44" spans="1:6" x14ac:dyDescent="0.25">
      <c r="A44" s="1" t="s">
        <v>97</v>
      </c>
      <c r="B44" s="5" t="s">
        <v>97</v>
      </c>
      <c r="C44" s="36"/>
      <c r="D44" s="40">
        <v>2001</v>
      </c>
      <c r="E44" s="12">
        <v>2001</v>
      </c>
      <c r="F44" s="49">
        <v>126</v>
      </c>
    </row>
    <row r="45" spans="1:6" x14ac:dyDescent="0.25">
      <c r="A45" s="1" t="s">
        <v>48</v>
      </c>
      <c r="B45" s="5" t="s">
        <v>48</v>
      </c>
      <c r="C45" s="36">
        <v>11680</v>
      </c>
      <c r="D45" s="40">
        <v>9300</v>
      </c>
      <c r="E45" s="12">
        <v>9680</v>
      </c>
      <c r="F45" s="49">
        <v>0</v>
      </c>
    </row>
    <row r="46" spans="1:6" ht="24.75" x14ac:dyDescent="0.25">
      <c r="A46" s="8" t="s">
        <v>25</v>
      </c>
      <c r="B46" s="5" t="s">
        <v>49</v>
      </c>
      <c r="C46" s="36">
        <v>2576</v>
      </c>
      <c r="D46" s="40">
        <v>2035.45</v>
      </c>
      <c r="E46" s="12">
        <v>2111</v>
      </c>
      <c r="F46" s="49">
        <v>486</v>
      </c>
    </row>
    <row r="47" spans="1:6" x14ac:dyDescent="0.25">
      <c r="A47" s="4" t="s">
        <v>26</v>
      </c>
      <c r="B47" s="5"/>
      <c r="C47" s="37">
        <f>SUM(C20:C46)</f>
        <v>19773.45</v>
      </c>
      <c r="D47" s="40">
        <f>SUM(D20:D46)</f>
        <v>16728.580000000002</v>
      </c>
      <c r="E47" s="12">
        <f>SUM(E20:E46)</f>
        <v>18544</v>
      </c>
      <c r="F47" s="49">
        <f>SUM(F20:F46)</f>
        <v>6592</v>
      </c>
    </row>
    <row r="48" spans="1:6" x14ac:dyDescent="0.25">
      <c r="A48" s="5"/>
      <c r="B48" s="5"/>
      <c r="C48" s="33"/>
      <c r="D48" s="39"/>
      <c r="E48" s="11"/>
      <c r="F48" s="5"/>
    </row>
    <row r="49" spans="1:8" x14ac:dyDescent="0.25">
      <c r="A49" s="5" t="s">
        <v>72</v>
      </c>
      <c r="B49" s="5"/>
      <c r="C49" s="73">
        <v>14263.28</v>
      </c>
      <c r="D49" s="40">
        <v>14263.28</v>
      </c>
      <c r="E49" s="12">
        <v>14263.28</v>
      </c>
      <c r="F49" s="5"/>
    </row>
    <row r="50" spans="1:8" x14ac:dyDescent="0.25">
      <c r="A50" s="5" t="s">
        <v>73</v>
      </c>
      <c r="B50" s="5"/>
      <c r="C50" s="70">
        <f>C47-C15</f>
        <v>14419.130000000001</v>
      </c>
      <c r="D50" s="71">
        <f>D47-D15</f>
        <v>12341.410000000002</v>
      </c>
      <c r="E50" s="72">
        <f>E47-E15</f>
        <v>13822.21</v>
      </c>
      <c r="F50" s="74">
        <f>F47-F15</f>
        <v>5235</v>
      </c>
    </row>
    <row r="51" spans="1:8" x14ac:dyDescent="0.25">
      <c r="A51" s="5" t="s">
        <v>74</v>
      </c>
      <c r="B51" s="5"/>
      <c r="C51" s="34">
        <v>4100</v>
      </c>
      <c r="D51" s="40">
        <v>4100</v>
      </c>
      <c r="E51" s="12">
        <v>4100</v>
      </c>
      <c r="F51" s="5"/>
    </row>
    <row r="52" spans="1:8" x14ac:dyDescent="0.25">
      <c r="A52" s="5" t="s">
        <v>75</v>
      </c>
      <c r="B52" s="5"/>
      <c r="C52" s="5"/>
      <c r="D52" s="5"/>
      <c r="E52" s="72">
        <f>E49-E50+E51</f>
        <v>4541.0700000000015</v>
      </c>
      <c r="F52" s="5"/>
    </row>
    <row r="53" spans="1:8" x14ac:dyDescent="0.25">
      <c r="A53" s="5"/>
      <c r="B53" s="5"/>
      <c r="C53" s="5"/>
      <c r="D53" s="5"/>
      <c r="E53" s="5"/>
      <c r="F53" s="5"/>
    </row>
    <row r="54" spans="1:8" x14ac:dyDescent="0.25">
      <c r="A54" s="5"/>
      <c r="B54" s="5"/>
      <c r="C54" s="5"/>
      <c r="D54" s="5"/>
      <c r="E54" s="5"/>
      <c r="F54" s="5"/>
    </row>
    <row r="55" spans="1:8" x14ac:dyDescent="0.25">
      <c r="A55" s="7" t="s">
        <v>86</v>
      </c>
      <c r="B55" s="5"/>
      <c r="C55" s="5"/>
      <c r="D55" s="5"/>
      <c r="E55" s="5"/>
      <c r="F55" s="5"/>
    </row>
    <row r="56" spans="1:8" x14ac:dyDescent="0.25">
      <c r="A56" s="5" t="s">
        <v>87</v>
      </c>
      <c r="B56" s="5"/>
      <c r="C56" s="5"/>
      <c r="D56" s="5"/>
      <c r="E56" s="5"/>
      <c r="F56" s="74">
        <f>F50</f>
        <v>5235</v>
      </c>
    </row>
    <row r="57" spans="1:8" x14ac:dyDescent="0.25">
      <c r="A57" s="5" t="s">
        <v>88</v>
      </c>
      <c r="B57" s="5" t="s">
        <v>89</v>
      </c>
      <c r="C57" s="5"/>
      <c r="D57" s="5"/>
      <c r="E57" s="5"/>
      <c r="F57" s="6">
        <f>I18</f>
        <v>1000</v>
      </c>
    </row>
    <row r="58" spans="1:8" x14ac:dyDescent="0.25">
      <c r="A58" s="5"/>
      <c r="B58" s="5" t="s">
        <v>90</v>
      </c>
      <c r="C58" s="5"/>
      <c r="D58" s="5"/>
      <c r="E58" s="5"/>
      <c r="F58" s="74">
        <f>I27</f>
        <v>3423</v>
      </c>
    </row>
    <row r="59" spans="1:8" x14ac:dyDescent="0.25">
      <c r="A59" s="5"/>
      <c r="B59" s="5" t="s">
        <v>112</v>
      </c>
      <c r="C59" s="5"/>
      <c r="D59" s="5"/>
      <c r="E59" s="5"/>
      <c r="F59" s="74">
        <f>SUM(F56:F58)</f>
        <v>9658</v>
      </c>
    </row>
    <row r="60" spans="1:8" x14ac:dyDescent="0.25">
      <c r="A60" s="5"/>
      <c r="B60" s="5"/>
      <c r="C60" s="5"/>
      <c r="D60" s="5"/>
      <c r="E60" s="5"/>
      <c r="F60" s="5"/>
      <c r="H60" t="s">
        <v>110</v>
      </c>
    </row>
    <row r="61" spans="1:8" x14ac:dyDescent="0.25">
      <c r="A61" s="5" t="s">
        <v>101</v>
      </c>
      <c r="B61" s="5"/>
      <c r="C61" s="5"/>
      <c r="D61" s="5"/>
      <c r="E61" s="5"/>
      <c r="F61" s="74">
        <f>I10</f>
        <v>4541.0700000000015</v>
      </c>
    </row>
    <row r="62" spans="1:8" x14ac:dyDescent="0.25">
      <c r="A62" s="5"/>
      <c r="B62" s="5"/>
      <c r="C62" s="5"/>
      <c r="D62" s="5"/>
      <c r="E62" s="5"/>
      <c r="F62" s="5"/>
    </row>
    <row r="63" spans="1:8" x14ac:dyDescent="0.25">
      <c r="A63" s="5"/>
      <c r="B63" s="5" t="s">
        <v>91</v>
      </c>
      <c r="C63" s="5"/>
      <c r="D63" s="5"/>
      <c r="E63" s="5"/>
      <c r="F63" s="82">
        <f>F59-F61</f>
        <v>5116.9299999999985</v>
      </c>
    </row>
    <row r="64" spans="1:8" x14ac:dyDescent="0.25">
      <c r="A64" s="5"/>
      <c r="B64" s="5"/>
      <c r="C64" s="5"/>
      <c r="D64" s="5"/>
      <c r="E64" s="5"/>
      <c r="F64" s="5"/>
    </row>
  </sheetData>
  <sheetProtection sheet="1" objects="1" scenarios="1" selectLockedCells="1" selectUnlockedCells="1"/>
  <mergeCells count="1">
    <mergeCell ref="A2:I2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7" workbookViewId="0">
      <selection activeCell="L15" sqref="L15"/>
    </sheetView>
  </sheetViews>
  <sheetFormatPr defaultRowHeight="15" x14ac:dyDescent="0.25"/>
  <cols>
    <col min="1" max="1" width="13.85546875" customWidth="1"/>
    <col min="2" max="2" width="11.85546875" customWidth="1"/>
    <col min="3" max="3" width="12.7109375" customWidth="1"/>
    <col min="4" max="4" width="12.28515625" customWidth="1"/>
    <col min="6" max="6" width="10.5703125" bestFit="1" customWidth="1"/>
    <col min="8" max="8" width="10.7109375" customWidth="1"/>
    <col min="11" max="11" width="9.140625" customWidth="1"/>
    <col min="12" max="14" width="10.5703125" bestFit="1" customWidth="1"/>
    <col min="16" max="16" width="11.5703125" bestFit="1" customWidth="1"/>
  </cols>
  <sheetData>
    <row r="1" spans="1:16" ht="15.75" thickBot="1" x14ac:dyDescent="0.3">
      <c r="A1" s="100" t="s">
        <v>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54" customFormat="1" ht="34.5" customHeight="1" thickBot="1" x14ac:dyDescent="0.3">
      <c r="A2" s="58"/>
      <c r="B2" s="59" t="s">
        <v>50</v>
      </c>
      <c r="C2" s="60" t="s">
        <v>116</v>
      </c>
      <c r="D2" s="60" t="s">
        <v>71</v>
      </c>
      <c r="E2" s="61" t="s">
        <v>51</v>
      </c>
      <c r="F2" s="61" t="s">
        <v>52</v>
      </c>
      <c r="G2" s="61" t="s">
        <v>53</v>
      </c>
      <c r="H2" s="61" t="s">
        <v>54</v>
      </c>
      <c r="I2" s="61" t="s">
        <v>55</v>
      </c>
      <c r="J2" s="61" t="s">
        <v>56</v>
      </c>
      <c r="K2" s="61" t="s">
        <v>57</v>
      </c>
      <c r="L2" s="61" t="s">
        <v>58</v>
      </c>
      <c r="M2" s="61" t="s">
        <v>59</v>
      </c>
      <c r="N2" s="61" t="s">
        <v>60</v>
      </c>
      <c r="O2" s="61" t="s">
        <v>61</v>
      </c>
      <c r="P2" s="62" t="s">
        <v>62</v>
      </c>
    </row>
    <row r="3" spans="1:16" x14ac:dyDescent="0.25">
      <c r="A3" s="10" t="s">
        <v>7</v>
      </c>
      <c r="B3" s="5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9"/>
      <c r="B4" s="5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39" customHeight="1" x14ac:dyDescent="0.25">
      <c r="A5" s="14" t="s">
        <v>63</v>
      </c>
      <c r="B5" s="15">
        <v>2043.95</v>
      </c>
      <c r="C5" s="16">
        <f t="shared" ref="C5:C16" si="0">E5+F5+G5+H5+I5+J5+K5+L5+M5+N5+O5+P5</f>
        <v>2316.88</v>
      </c>
      <c r="D5" s="93">
        <f t="shared" ref="D5:D16" si="1">B5-C5</f>
        <v>-272.93000000000006</v>
      </c>
      <c r="E5" s="51">
        <v>161.55000000000001</v>
      </c>
      <c r="F5" s="51">
        <v>163.89</v>
      </c>
      <c r="G5" s="51">
        <v>170.11</v>
      </c>
      <c r="H5" s="51">
        <v>166.75</v>
      </c>
      <c r="I5" s="51">
        <v>252.98</v>
      </c>
      <c r="J5" s="51">
        <v>189.55</v>
      </c>
      <c r="K5" s="49">
        <v>198.99</v>
      </c>
      <c r="L5" s="51">
        <v>198.67</v>
      </c>
      <c r="M5" s="51">
        <v>198.67</v>
      </c>
      <c r="N5" s="17">
        <v>189.55</v>
      </c>
      <c r="O5" s="64">
        <v>189.55</v>
      </c>
      <c r="P5" s="64">
        <v>236.62</v>
      </c>
    </row>
    <row r="6" spans="1:16" ht="24" x14ac:dyDescent="0.25">
      <c r="A6" s="21" t="s">
        <v>64</v>
      </c>
      <c r="B6" s="63">
        <v>130</v>
      </c>
      <c r="C6" s="19">
        <f t="shared" si="0"/>
        <v>117.47</v>
      </c>
      <c r="D6" s="19">
        <f t="shared" si="1"/>
        <v>12.530000000000001</v>
      </c>
      <c r="E6" s="51">
        <v>15.62</v>
      </c>
      <c r="F6" s="51">
        <v>83.6</v>
      </c>
      <c r="G6" s="17"/>
      <c r="H6" s="17"/>
      <c r="I6" s="17"/>
      <c r="J6" s="17"/>
      <c r="K6" s="51">
        <v>6.6</v>
      </c>
      <c r="L6" s="51">
        <v>11.65</v>
      </c>
      <c r="M6" s="17"/>
      <c r="N6" s="17"/>
      <c r="O6" s="64"/>
      <c r="P6" s="64"/>
    </row>
    <row r="7" spans="1:16" ht="24.75" x14ac:dyDescent="0.25">
      <c r="A7" s="14" t="s">
        <v>65</v>
      </c>
      <c r="B7" s="18">
        <v>230</v>
      </c>
      <c r="C7" s="19">
        <f t="shared" si="0"/>
        <v>225.41</v>
      </c>
      <c r="D7" s="20">
        <f t="shared" si="1"/>
        <v>4.5900000000000034</v>
      </c>
      <c r="E7" s="17"/>
      <c r="F7" s="51">
        <v>110.41</v>
      </c>
      <c r="G7" s="17"/>
      <c r="H7" s="51">
        <v>65</v>
      </c>
      <c r="I7" s="17"/>
      <c r="J7" s="17"/>
      <c r="K7" s="17"/>
      <c r="L7" s="17"/>
      <c r="M7" s="17"/>
      <c r="N7" s="17"/>
      <c r="O7" s="64"/>
      <c r="P7" s="64">
        <v>50</v>
      </c>
    </row>
    <row r="8" spans="1:16" ht="24" x14ac:dyDescent="0.25">
      <c r="A8" s="21" t="s">
        <v>66</v>
      </c>
      <c r="B8" s="18">
        <v>35</v>
      </c>
      <c r="C8" s="19">
        <f t="shared" si="0"/>
        <v>35</v>
      </c>
      <c r="D8" s="20">
        <f t="shared" si="1"/>
        <v>0</v>
      </c>
      <c r="E8" s="13"/>
      <c r="F8" s="51">
        <v>35</v>
      </c>
      <c r="G8" s="13"/>
      <c r="H8" s="13"/>
      <c r="I8" s="13"/>
      <c r="J8" s="13"/>
      <c r="K8" s="13"/>
      <c r="L8" s="13"/>
      <c r="M8" s="13"/>
      <c r="N8" s="13"/>
      <c r="O8" s="65"/>
      <c r="P8" s="65"/>
    </row>
    <row r="9" spans="1:16" x14ac:dyDescent="0.25">
      <c r="A9" s="14" t="s">
        <v>28</v>
      </c>
      <c r="B9" s="18"/>
      <c r="C9" s="12">
        <f t="shared" si="0"/>
        <v>0</v>
      </c>
      <c r="D9" s="12">
        <f t="shared" si="1"/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65"/>
      <c r="P9" s="65"/>
    </row>
    <row r="10" spans="1:16" x14ac:dyDescent="0.25">
      <c r="A10" s="14" t="s">
        <v>95</v>
      </c>
      <c r="B10" s="18">
        <v>216</v>
      </c>
      <c r="C10" s="12">
        <f t="shared" si="0"/>
        <v>111</v>
      </c>
      <c r="D10" s="12">
        <f t="shared" si="1"/>
        <v>105</v>
      </c>
      <c r="E10" s="49">
        <v>4</v>
      </c>
      <c r="F10" s="49">
        <v>4</v>
      </c>
      <c r="G10" s="13"/>
      <c r="H10" s="49">
        <v>20</v>
      </c>
      <c r="I10" s="13"/>
      <c r="J10" s="49">
        <v>2</v>
      </c>
      <c r="K10" s="49">
        <v>2</v>
      </c>
      <c r="L10" s="49">
        <v>49</v>
      </c>
      <c r="M10" s="49">
        <v>2</v>
      </c>
      <c r="N10" s="65">
        <v>14</v>
      </c>
      <c r="O10" s="65"/>
      <c r="P10" s="65">
        <v>14</v>
      </c>
    </row>
    <row r="11" spans="1:16" x14ac:dyDescent="0.25">
      <c r="A11" s="14" t="s">
        <v>29</v>
      </c>
      <c r="B11" s="18">
        <v>100</v>
      </c>
      <c r="C11" s="12">
        <f t="shared" si="0"/>
        <v>200</v>
      </c>
      <c r="D11" s="91">
        <f t="shared" si="1"/>
        <v>-100</v>
      </c>
      <c r="E11" s="13"/>
      <c r="F11" s="13"/>
      <c r="G11" s="13"/>
      <c r="H11" s="13"/>
      <c r="I11" s="13"/>
      <c r="J11" s="13"/>
      <c r="K11" s="49">
        <v>100</v>
      </c>
      <c r="L11" s="13"/>
      <c r="M11" s="13"/>
      <c r="N11" s="13"/>
      <c r="O11" s="65"/>
      <c r="P11" s="65">
        <v>100</v>
      </c>
    </row>
    <row r="12" spans="1:16" x14ac:dyDescent="0.25">
      <c r="A12" s="21" t="s">
        <v>30</v>
      </c>
      <c r="B12" s="63">
        <v>20</v>
      </c>
      <c r="C12" s="19">
        <f t="shared" si="0"/>
        <v>20</v>
      </c>
      <c r="D12" s="19">
        <f t="shared" si="1"/>
        <v>0</v>
      </c>
      <c r="E12" s="17"/>
      <c r="F12" s="51">
        <v>20</v>
      </c>
      <c r="G12" s="17"/>
      <c r="H12" s="17"/>
      <c r="I12" s="17"/>
      <c r="J12" s="17"/>
      <c r="K12" s="17"/>
      <c r="L12" s="17"/>
      <c r="M12" s="13"/>
      <c r="N12" s="13"/>
      <c r="O12" s="65"/>
      <c r="P12" s="65"/>
    </row>
    <row r="13" spans="1:16" x14ac:dyDescent="0.25">
      <c r="A13" s="14" t="s">
        <v>13</v>
      </c>
      <c r="B13" s="18">
        <v>100</v>
      </c>
      <c r="C13" s="12">
        <f t="shared" si="0"/>
        <v>0</v>
      </c>
      <c r="D13" s="12">
        <f t="shared" si="1"/>
        <v>100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65"/>
      <c r="P13" s="65"/>
    </row>
    <row r="14" spans="1:16" ht="24.75" x14ac:dyDescent="0.25">
      <c r="A14" s="14" t="s">
        <v>31</v>
      </c>
      <c r="B14" s="63">
        <v>260</v>
      </c>
      <c r="C14" s="19">
        <f t="shared" si="0"/>
        <v>260</v>
      </c>
      <c r="D14" s="20">
        <f t="shared" si="1"/>
        <v>0</v>
      </c>
      <c r="E14" s="22"/>
      <c r="F14" s="13"/>
      <c r="G14" s="13"/>
      <c r="H14" s="13"/>
      <c r="I14" s="13"/>
      <c r="J14" s="13"/>
      <c r="K14" s="13"/>
      <c r="L14" s="13"/>
      <c r="M14" s="13"/>
      <c r="N14" s="13"/>
      <c r="O14" s="65"/>
      <c r="P14" s="65">
        <v>260</v>
      </c>
    </row>
    <row r="15" spans="1:16" s="54" customFormat="1" ht="16.5" customHeight="1" x14ac:dyDescent="0.25">
      <c r="A15" s="21" t="s">
        <v>67</v>
      </c>
      <c r="B15" s="63">
        <v>50</v>
      </c>
      <c r="C15" s="19">
        <f t="shared" si="0"/>
        <v>5</v>
      </c>
      <c r="D15" s="20">
        <f t="shared" si="1"/>
        <v>45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64"/>
      <c r="P15" s="64">
        <v>5</v>
      </c>
    </row>
    <row r="16" spans="1:16" x14ac:dyDescent="0.25">
      <c r="A16" s="21" t="s">
        <v>16</v>
      </c>
      <c r="B16" s="63">
        <v>345</v>
      </c>
      <c r="C16" s="19">
        <f t="shared" si="0"/>
        <v>0</v>
      </c>
      <c r="D16" s="19">
        <f t="shared" si="1"/>
        <v>345</v>
      </c>
      <c r="E16" s="17"/>
      <c r="F16" s="17"/>
      <c r="G16" s="17"/>
      <c r="H16" s="17"/>
      <c r="I16" s="17"/>
      <c r="J16" s="17"/>
      <c r="K16" s="13"/>
      <c r="L16" s="13"/>
      <c r="M16" s="13"/>
      <c r="N16" s="13"/>
      <c r="O16" s="65"/>
      <c r="P16" s="65"/>
    </row>
    <row r="17" spans="1:16" x14ac:dyDescent="0.25">
      <c r="A17" s="14" t="s">
        <v>17</v>
      </c>
      <c r="B17" s="18">
        <v>0</v>
      </c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65"/>
      <c r="P17" s="65"/>
    </row>
    <row r="18" spans="1:16" s="54" customFormat="1" x14ac:dyDescent="0.25">
      <c r="A18" s="21" t="s">
        <v>32</v>
      </c>
      <c r="B18" s="63">
        <v>1000</v>
      </c>
      <c r="C18" s="19">
        <f t="shared" ref="C18:C29" si="2">E18+F18+G18+H18+I18+J18+K18+L18+M18+N18+O18+P18</f>
        <v>700</v>
      </c>
      <c r="D18" s="19">
        <f t="shared" ref="D18:D30" si="3">B18-C18</f>
        <v>300</v>
      </c>
      <c r="E18" s="17"/>
      <c r="F18" s="51">
        <v>100</v>
      </c>
      <c r="G18" s="69"/>
      <c r="H18" s="51">
        <v>100</v>
      </c>
      <c r="I18" s="17"/>
      <c r="J18" s="51">
        <v>200</v>
      </c>
      <c r="K18" s="51">
        <v>100</v>
      </c>
      <c r="L18" s="17">
        <v>200</v>
      </c>
      <c r="M18" s="17"/>
      <c r="N18" s="17"/>
      <c r="O18" s="64"/>
      <c r="P18" s="64"/>
    </row>
    <row r="19" spans="1:16" x14ac:dyDescent="0.25">
      <c r="A19" s="14" t="s">
        <v>33</v>
      </c>
      <c r="B19" s="18">
        <v>0</v>
      </c>
      <c r="C19" s="12">
        <f t="shared" si="2"/>
        <v>0</v>
      </c>
      <c r="D19" s="12">
        <f t="shared" si="3"/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65"/>
      <c r="P19" s="65"/>
    </row>
    <row r="20" spans="1:16" ht="18.75" customHeight="1" x14ac:dyDescent="0.25">
      <c r="A20" s="14" t="s">
        <v>34</v>
      </c>
      <c r="B20" s="18">
        <v>0</v>
      </c>
      <c r="C20" s="12">
        <f t="shared" si="2"/>
        <v>0</v>
      </c>
      <c r="D20" s="12">
        <f t="shared" si="3"/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65"/>
      <c r="P20" s="65"/>
    </row>
    <row r="21" spans="1:16" ht="17.25" customHeight="1" x14ac:dyDescent="0.25">
      <c r="A21" s="14" t="s">
        <v>35</v>
      </c>
      <c r="B21" s="18">
        <v>0</v>
      </c>
      <c r="C21" s="12">
        <f t="shared" si="2"/>
        <v>0</v>
      </c>
      <c r="D21" s="12">
        <f t="shared" si="3"/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65"/>
      <c r="P21" s="65"/>
    </row>
    <row r="22" spans="1:16" s="54" customFormat="1" ht="24" x14ac:dyDescent="0.25">
      <c r="A22" s="21" t="s">
        <v>68</v>
      </c>
      <c r="B22" s="53">
        <v>545</v>
      </c>
      <c r="C22" s="19">
        <f t="shared" si="2"/>
        <v>215</v>
      </c>
      <c r="D22" s="19">
        <f t="shared" si="3"/>
        <v>330</v>
      </c>
      <c r="E22" s="17"/>
      <c r="F22" s="17"/>
      <c r="G22" s="17"/>
      <c r="H22" s="51">
        <v>25</v>
      </c>
      <c r="I22" s="17"/>
      <c r="J22" s="51">
        <v>25</v>
      </c>
      <c r="K22" s="17"/>
      <c r="L22" s="17"/>
      <c r="M22" s="17"/>
      <c r="N22" s="17"/>
      <c r="O22" s="64"/>
      <c r="P22" s="64">
        <v>165</v>
      </c>
    </row>
    <row r="23" spans="1:16" s="54" customFormat="1" ht="24" x14ac:dyDescent="0.25">
      <c r="A23" s="21" t="s">
        <v>107</v>
      </c>
      <c r="B23" s="53">
        <v>0</v>
      </c>
      <c r="C23" s="19">
        <f>E23+F23+G23+H23+I23+J23+K23+L23+M23+N23+O23+P23</f>
        <v>121.48</v>
      </c>
      <c r="D23" s="95">
        <f t="shared" si="3"/>
        <v>-121.48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4"/>
      <c r="P23" s="64">
        <v>121.48</v>
      </c>
    </row>
    <row r="24" spans="1:16" ht="24" x14ac:dyDescent="0.25">
      <c r="A24" s="21" t="s">
        <v>21</v>
      </c>
      <c r="B24" s="63">
        <v>232.5</v>
      </c>
      <c r="C24" s="19">
        <f t="shared" si="2"/>
        <v>0</v>
      </c>
      <c r="D24" s="19">
        <f t="shared" si="3"/>
        <v>232.5</v>
      </c>
      <c r="E24" s="17"/>
      <c r="F24" s="17"/>
      <c r="G24" s="17"/>
      <c r="H24" s="17"/>
      <c r="I24" s="13"/>
      <c r="J24" s="13"/>
      <c r="K24" s="13"/>
      <c r="L24" s="13"/>
      <c r="M24" s="13"/>
      <c r="N24" s="13"/>
      <c r="O24" s="65"/>
      <c r="P24" s="65"/>
    </row>
    <row r="25" spans="1:16" ht="27.75" customHeight="1" x14ac:dyDescent="0.25">
      <c r="A25" s="14" t="s">
        <v>22</v>
      </c>
      <c r="B25" s="18">
        <v>30</v>
      </c>
      <c r="C25" s="19">
        <f t="shared" si="2"/>
        <v>30</v>
      </c>
      <c r="D25" s="19">
        <f t="shared" si="3"/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65"/>
      <c r="P25" s="65">
        <v>30</v>
      </c>
    </row>
    <row r="26" spans="1:16" x14ac:dyDescent="0.25">
      <c r="A26" s="14" t="s">
        <v>24</v>
      </c>
      <c r="B26" s="24">
        <v>80</v>
      </c>
      <c r="C26" s="25">
        <f t="shared" si="2"/>
        <v>0</v>
      </c>
      <c r="D26" s="26">
        <f t="shared" si="3"/>
        <v>80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6"/>
      <c r="P26" s="66"/>
    </row>
    <row r="27" spans="1:16" x14ac:dyDescent="0.25">
      <c r="A27" s="27" t="s">
        <v>49</v>
      </c>
      <c r="B27" s="24">
        <v>2576</v>
      </c>
      <c r="C27" s="25">
        <f t="shared" si="2"/>
        <v>2111.4499999999998</v>
      </c>
      <c r="D27" s="25">
        <f t="shared" si="3"/>
        <v>464.55000000000018</v>
      </c>
      <c r="E27" s="52">
        <v>3.12</v>
      </c>
      <c r="F27" s="52">
        <v>440</v>
      </c>
      <c r="G27" s="52"/>
      <c r="H27" s="52">
        <v>565</v>
      </c>
      <c r="I27" s="23"/>
      <c r="J27" s="52">
        <v>45</v>
      </c>
      <c r="K27" s="52">
        <v>40</v>
      </c>
      <c r="L27" s="52">
        <v>42.33</v>
      </c>
      <c r="M27" s="52">
        <v>900</v>
      </c>
      <c r="N27" s="23"/>
      <c r="O27" s="66"/>
      <c r="P27" s="66">
        <v>76</v>
      </c>
    </row>
    <row r="28" spans="1:16" x14ac:dyDescent="0.25">
      <c r="A28" s="27" t="s">
        <v>97</v>
      </c>
      <c r="B28" s="24">
        <v>0</v>
      </c>
      <c r="C28" s="25">
        <f>E28+F28+G28+H28+I28+J28+K28+L28+M28+N28+O28+P28</f>
        <v>2001</v>
      </c>
      <c r="D28" s="94">
        <f t="shared" si="3"/>
        <v>-2001</v>
      </c>
      <c r="E28" s="23"/>
      <c r="F28" s="23"/>
      <c r="G28" s="23"/>
      <c r="H28" s="23"/>
      <c r="I28" s="23"/>
      <c r="J28" s="23"/>
      <c r="K28" s="23"/>
      <c r="L28" s="23"/>
      <c r="M28" s="52">
        <v>2001</v>
      </c>
      <c r="N28" s="23"/>
      <c r="O28" s="66"/>
      <c r="P28" s="66"/>
    </row>
    <row r="29" spans="1:16" s="54" customFormat="1" ht="26.25" customHeight="1" x14ac:dyDescent="0.25">
      <c r="A29" s="55" t="s">
        <v>23</v>
      </c>
      <c r="B29" s="56">
        <v>100</v>
      </c>
      <c r="C29" s="28">
        <f t="shared" si="2"/>
        <v>400</v>
      </c>
      <c r="D29" s="92">
        <f t="shared" si="3"/>
        <v>-300</v>
      </c>
      <c r="E29" s="57"/>
      <c r="F29" s="57"/>
      <c r="G29" s="57"/>
      <c r="H29" s="57"/>
      <c r="I29" s="57"/>
      <c r="J29" s="57"/>
      <c r="K29" s="57"/>
      <c r="L29" s="97">
        <v>400</v>
      </c>
      <c r="M29" s="57"/>
      <c r="N29" s="57"/>
      <c r="O29" s="67"/>
      <c r="P29" s="67"/>
    </row>
    <row r="30" spans="1:16" x14ac:dyDescent="0.25">
      <c r="A30" s="27" t="s">
        <v>69</v>
      </c>
      <c r="B30" s="24">
        <v>11680</v>
      </c>
      <c r="C30" s="25">
        <f>-E30+F30+G30+H30+I30+J30+K30+L30+M30+N30+O30+P30</f>
        <v>9680</v>
      </c>
      <c r="D30" s="26">
        <f t="shared" si="3"/>
        <v>2000</v>
      </c>
      <c r="E30" s="23"/>
      <c r="F30" s="52">
        <v>2100</v>
      </c>
      <c r="G30" s="23"/>
      <c r="H30" s="52">
        <v>2700</v>
      </c>
      <c r="I30" s="23"/>
      <c r="J30" s="23"/>
      <c r="K30" s="23"/>
      <c r="L30" s="23"/>
      <c r="M30" s="52">
        <v>4500</v>
      </c>
      <c r="N30" s="23"/>
      <c r="O30" s="66"/>
      <c r="P30" s="66">
        <v>380</v>
      </c>
    </row>
    <row r="31" spans="1:16" x14ac:dyDescent="0.25">
      <c r="A31" s="29" t="s">
        <v>70</v>
      </c>
      <c r="B31" s="30">
        <f>SUM(B5:B30)</f>
        <v>19773.45</v>
      </c>
      <c r="C31" s="30">
        <f>SUM(C5:C30)</f>
        <v>18549.689999999999</v>
      </c>
      <c r="D31" s="96"/>
      <c r="E31" s="96"/>
      <c r="F31" s="96"/>
      <c r="G31" s="96"/>
      <c r="H31" s="31"/>
      <c r="I31" s="31"/>
      <c r="J31" s="31"/>
      <c r="K31" s="31"/>
      <c r="L31" s="31"/>
      <c r="M31" s="31"/>
      <c r="N31" s="31"/>
      <c r="O31" s="68"/>
      <c r="P31" s="68"/>
    </row>
  </sheetData>
  <sheetProtection sheet="1" objects="1" scenarios="1" selectLockedCells="1" selectUnlockedCells="1"/>
  <mergeCells count="1">
    <mergeCell ref="A1:P1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budget</vt:lpstr>
      <vt:lpstr>Expenditure against budget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Alison</cp:lastModifiedBy>
  <cp:lastPrinted>2016-11-06T14:28:50Z</cp:lastPrinted>
  <dcterms:created xsi:type="dcterms:W3CDTF">2015-11-04T20:42:46Z</dcterms:created>
  <dcterms:modified xsi:type="dcterms:W3CDTF">2017-01-05T19:12:58Z</dcterms:modified>
</cp:coreProperties>
</file>